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05" activeTab="0"/>
  </bookViews>
  <sheets>
    <sheet name="1. rebalans" sheetId="1" r:id="rId1"/>
  </sheets>
  <definedNames>
    <definedName name="_xlnm.Print_Titles" localSheetId="0">'1. rebalans'!$2:$13</definedName>
    <definedName name="_xlnm.Print_Area" localSheetId="0">'1. rebalans'!$A$1:$M$211</definedName>
  </definedNames>
  <calcPr fullCalcOnLoad="1"/>
</workbook>
</file>

<file path=xl/sharedStrings.xml><?xml version="1.0" encoding="utf-8"?>
<sst xmlns="http://schemas.openxmlformats.org/spreadsheetml/2006/main" count="521" uniqueCount="296">
  <si>
    <t>KNJIŽNICE GRADA ZAGREBA</t>
  </si>
  <si>
    <t>STARČEVIĆEV TRG 6</t>
  </si>
  <si>
    <t>OIB: 93571946376</t>
  </si>
  <si>
    <t>Pozicija</t>
  </si>
  <si>
    <t>Šifra</t>
  </si>
  <si>
    <t>Naziv</t>
  </si>
  <si>
    <t>SVEUKUPNO PRIHODI</t>
  </si>
  <si>
    <t>Proračunski korisnik 0240224738</t>
  </si>
  <si>
    <t>Izvor 3.1.1</t>
  </si>
  <si>
    <t>VLASTITI PRIHODI-PRORAČUNSKI KORISNICI</t>
  </si>
  <si>
    <t xml:space="preserve"> 6413</t>
  </si>
  <si>
    <t>Kamate na oročena sredstva i depozite po viđenju</t>
  </si>
  <si>
    <t xml:space="preserve"> 6416</t>
  </si>
  <si>
    <t>Prihodi od dividendi</t>
  </si>
  <si>
    <t>Izvor 4.3.1</t>
  </si>
  <si>
    <t>PRIHODI ZA POSEBNE NAMJENE-PRORAČUNSKI KORISNICI</t>
  </si>
  <si>
    <t xml:space="preserve"> 6526</t>
  </si>
  <si>
    <t>Ostali nespomenuti prihodi</t>
  </si>
  <si>
    <t>Izvor 5.2.1</t>
  </si>
  <si>
    <t>POMOĆI IZ DRUGIH PRORAČUNA-PK</t>
  </si>
  <si>
    <t xml:space="preserve"> 6361</t>
  </si>
  <si>
    <t>Tekuće pomoći proračunskim korisnicima iz proračuna koji im nije nadležan</t>
  </si>
  <si>
    <t xml:space="preserve"> 6362</t>
  </si>
  <si>
    <t>Kapitalne pomoći proračunskim korisnicima iz proračuna koji im nije nadležan</t>
  </si>
  <si>
    <t>Izvor 5.4.1</t>
  </si>
  <si>
    <t>POMOĆI OD MEĐUNARODNIH ORGANIZACIJA-PK</t>
  </si>
  <si>
    <t xml:space="preserve"> 6321</t>
  </si>
  <si>
    <t>Tekuće pomoći od međunarodnih organizacija</t>
  </si>
  <si>
    <t xml:space="preserve"> 6322</t>
  </si>
  <si>
    <t>Kapitalne pomoći od međunarodnih organizacija</t>
  </si>
  <si>
    <t>Izvor 5.6.1</t>
  </si>
  <si>
    <t>POMOĆI TEMELJEM PRIJENOSA EU SREDSTAVA-PK</t>
  </si>
  <si>
    <t xml:space="preserve"> 6381</t>
  </si>
  <si>
    <t>Tekuće pomoći temeljem prijenosa EU sredstava</t>
  </si>
  <si>
    <t>Izvor 7.1.1</t>
  </si>
  <si>
    <t>PRIHODI OD PRODAJE ILI ZAMJ. NEF. IMOVINE I NAKN. S NASL.-PK</t>
  </si>
  <si>
    <t xml:space="preserve"> 7211</t>
  </si>
  <si>
    <t>Stambeni objekti</t>
  </si>
  <si>
    <t>SVEUKUPNO RASHODI</t>
  </si>
  <si>
    <t>Program A022124</t>
  </si>
  <si>
    <t>JAVNA UPRAVA I ADMINISTRACIJA</t>
  </si>
  <si>
    <t>Aktivnost A022124A212401</t>
  </si>
  <si>
    <t>REDOVNA DJELATNOST PRORAČUNSKIH KORISNIKA</t>
  </si>
  <si>
    <t>Izvor 1.1.2</t>
  </si>
  <si>
    <t>OPĆI PRIHODI I PRIMICI - PK U SUSTAVU RIZNICE</t>
  </si>
  <si>
    <t xml:space="preserve"> 3111</t>
  </si>
  <si>
    <t>Plaće za redovan rad</t>
  </si>
  <si>
    <t xml:space="preserve"> 3121</t>
  </si>
  <si>
    <t>Ostali rashodi za zaposlene</t>
  </si>
  <si>
    <t xml:space="preserve"> 3132</t>
  </si>
  <si>
    <t>Doprinosi za obvezno zdravstveno osiguranje</t>
  </si>
  <si>
    <t xml:space="preserve"> 3212</t>
  </si>
  <si>
    <t>Naknade za prijevoz, za rad na terenu i odvojeni život</t>
  </si>
  <si>
    <t xml:space="preserve"> 3213</t>
  </si>
  <si>
    <t>Stručno usavršavanje zaposlenika</t>
  </si>
  <si>
    <t xml:space="preserve"> 3221</t>
  </si>
  <si>
    <t>Uredski materijal i ostali materijalni rashodi</t>
  </si>
  <si>
    <t xml:space="preserve"> 3222</t>
  </si>
  <si>
    <t>Materijal i sirovine</t>
  </si>
  <si>
    <t xml:space="preserve"> 3223</t>
  </si>
  <si>
    <t>Energija</t>
  </si>
  <si>
    <t xml:space="preserve"> 3224</t>
  </si>
  <si>
    <t>Materijal i dijelovi za tekuće i investicijsko održavanje</t>
  </si>
  <si>
    <t xml:space="preserve"> 3225</t>
  </si>
  <si>
    <t>Sitni inventar i auto gume</t>
  </si>
  <si>
    <t xml:space="preserve"> 3231</t>
  </si>
  <si>
    <t>Usluge telefona, pošte i prijevoza</t>
  </si>
  <si>
    <t xml:space="preserve"> 3232</t>
  </si>
  <si>
    <t>Usluge tekućeg i investicijskog održavanja</t>
  </si>
  <si>
    <t xml:space="preserve"> 3234</t>
  </si>
  <si>
    <t>Komunalne usluge</t>
  </si>
  <si>
    <t xml:space="preserve"> 3235</t>
  </si>
  <si>
    <t>Zakupnine i najamnine</t>
  </si>
  <si>
    <t xml:space="preserve"> 3237</t>
  </si>
  <si>
    <t>Intelektualne i osobne usluge</t>
  </si>
  <si>
    <t xml:space="preserve"> 3238</t>
  </si>
  <si>
    <t>Računalne usluge</t>
  </si>
  <si>
    <t xml:space="preserve"> 3291</t>
  </si>
  <si>
    <t>Naknade za rad predstavničkih i izvršnih tijela, povjerenstava i slično</t>
  </si>
  <si>
    <t xml:space="preserve"> 3292</t>
  </si>
  <si>
    <t>Premije osiguranja</t>
  </si>
  <si>
    <t xml:space="preserve"> 3294</t>
  </si>
  <si>
    <t>Članarine i norme</t>
  </si>
  <si>
    <t xml:space="preserve"> 3295</t>
  </si>
  <si>
    <t>Pristojbe i naknade</t>
  </si>
  <si>
    <t xml:space="preserve"> 3431</t>
  </si>
  <si>
    <t>Bankarske usluge i usluge platnog prometa</t>
  </si>
  <si>
    <t xml:space="preserve"> 3239</t>
  </si>
  <si>
    <t>Ostale usluge</t>
  </si>
  <si>
    <t xml:space="preserve"> 3211</t>
  </si>
  <si>
    <t>Službena putovanja</t>
  </si>
  <si>
    <t xml:space="preserve"> 3227</t>
  </si>
  <si>
    <t>Službena, radna i zaštitna odjeća i obuća</t>
  </si>
  <si>
    <t xml:space="preserve"> 3233</t>
  </si>
  <si>
    <t>Usluge promidžbe i informiranja</t>
  </si>
  <si>
    <t xml:space="preserve"> 3236</t>
  </si>
  <si>
    <t>Zdravstvene i veterinarske usluge</t>
  </si>
  <si>
    <t xml:space="preserve"> 3293</t>
  </si>
  <si>
    <t>Reprezentacija</t>
  </si>
  <si>
    <t xml:space="preserve"> 3299</t>
  </si>
  <si>
    <t>Ostali nespomenuti rashodi poslovanja</t>
  </si>
  <si>
    <t xml:space="preserve"> 3433</t>
  </si>
  <si>
    <t>Zatezne kamate</t>
  </si>
  <si>
    <t xml:space="preserve"> 3214</t>
  </si>
  <si>
    <t>Ostale naknade troškova zaposlenima</t>
  </si>
  <si>
    <t>Aktivnost A022124A212402</t>
  </si>
  <si>
    <t>PROGRAMSKA DJELATNOST JAVNIH USTANOVA</t>
  </si>
  <si>
    <t xml:space="preserve"> 3241</t>
  </si>
  <si>
    <t>Naknade troškova osobama izvan radnog odnosa</t>
  </si>
  <si>
    <t>Aktivnost A022124A212404</t>
  </si>
  <si>
    <t>ČLANSKE ISKAZNICE KNJIŽNICE GRADA ZAGREBA DJECI I UČENICIMA GRADA ZAGREBA</t>
  </si>
  <si>
    <t xml:space="preserve"> 3722</t>
  </si>
  <si>
    <t>Naknade građanima i kućanstvima u naravi</t>
  </si>
  <si>
    <t>Aktivnost A022124K212401</t>
  </si>
  <si>
    <t>ODRŽAVANJE I OPREMANJE USTANOVA U KULTURI</t>
  </si>
  <si>
    <t xml:space="preserve"> 4241</t>
  </si>
  <si>
    <t>Knjige</t>
  </si>
  <si>
    <t xml:space="preserve"> 4221</t>
  </si>
  <si>
    <t>Uredska oprema i namještaj</t>
  </si>
  <si>
    <t xml:space="preserve"> 4222</t>
  </si>
  <si>
    <t>Komunikacijska oprema</t>
  </si>
  <si>
    <t xml:space="preserve"> 4223</t>
  </si>
  <si>
    <t>Oprema za održavanje i zaštitu</t>
  </si>
  <si>
    <t xml:space="preserve"> 4262</t>
  </si>
  <si>
    <t>Ulaganja u računalne programe</t>
  </si>
  <si>
    <t xml:space="preserve">I PROJEKCIJE ZA 2024., 2025. g. </t>
  </si>
  <si>
    <t>Izvor 1.1.1</t>
  </si>
  <si>
    <t xml:space="preserve"> 6711</t>
  </si>
  <si>
    <t xml:space="preserve"> 6712</t>
  </si>
  <si>
    <t>OPĆI PRIHODI I PRIMICI-PRORAČUNSKI KORISNICI</t>
  </si>
  <si>
    <t>Prihodi iz nadležnog proračuna za financiranje rashoda poslovanja</t>
  </si>
  <si>
    <t>Prihodi iz nadležnog proračuna za financiranje rashoda za nabavu nefinancijske imovine</t>
  </si>
  <si>
    <t>Aleksandra Cvitković, dipl. knjižničarka</t>
  </si>
  <si>
    <t>Predsjednica Upravnog vijeća</t>
  </si>
  <si>
    <t>Petra Kožul, dipl. oec</t>
  </si>
  <si>
    <t>Pomoćnica ravnateljice za financije i računovodstvo</t>
  </si>
  <si>
    <t>R9014549</t>
  </si>
  <si>
    <t>3236</t>
  </si>
  <si>
    <t>R0195841</t>
  </si>
  <si>
    <t>R0195844</t>
  </si>
  <si>
    <t>R0195845</t>
  </si>
  <si>
    <t>R0195846</t>
  </si>
  <si>
    <t>R0195848</t>
  </si>
  <si>
    <t>R0205796</t>
  </si>
  <si>
    <t>R0195777</t>
  </si>
  <si>
    <t>R0195780</t>
  </si>
  <si>
    <t>R0195782</t>
  </si>
  <si>
    <t>R0195785</t>
  </si>
  <si>
    <t>R0195787</t>
  </si>
  <si>
    <t>R0195790</t>
  </si>
  <si>
    <t>R0195792</t>
  </si>
  <si>
    <t>R0195794</t>
  </si>
  <si>
    <t>R0195796</t>
  </si>
  <si>
    <t>R0195801</t>
  </si>
  <si>
    <t>R0195803</t>
  </si>
  <si>
    <t>R0195806</t>
  </si>
  <si>
    <t>R0195808</t>
  </si>
  <si>
    <t>R0195811</t>
  </si>
  <si>
    <t>R0195813</t>
  </si>
  <si>
    <t>R0195819</t>
  </si>
  <si>
    <t>R0195821</t>
  </si>
  <si>
    <t>R0195826</t>
  </si>
  <si>
    <t>R0195832</t>
  </si>
  <si>
    <t>R0195869</t>
  </si>
  <si>
    <t>R9017727</t>
  </si>
  <si>
    <t>R9017618</t>
  </si>
  <si>
    <t>R0200062</t>
  </si>
  <si>
    <t>R0206406</t>
  </si>
  <si>
    <t>R0202455</t>
  </si>
  <si>
    <t>R0202463</t>
  </si>
  <si>
    <t>R0202453</t>
  </si>
  <si>
    <t>R0202462</t>
  </si>
  <si>
    <t>R0202442</t>
  </si>
  <si>
    <t>R0206407</t>
  </si>
  <si>
    <t>R0202456</t>
  </si>
  <si>
    <t>R0202461</t>
  </si>
  <si>
    <t>R0206413</t>
  </si>
  <si>
    <t>R0202458</t>
  </si>
  <si>
    <t>R0202443</t>
  </si>
  <si>
    <t>R0206415</t>
  </si>
  <si>
    <t>R0202441</t>
  </si>
  <si>
    <t>R0202448</t>
  </si>
  <si>
    <t>R0202447</t>
  </si>
  <si>
    <t>R0202449</t>
  </si>
  <si>
    <t>R0206416</t>
  </si>
  <si>
    <t>R0202445</t>
  </si>
  <si>
    <t>R0202452</t>
  </si>
  <si>
    <t>R0202451</t>
  </si>
  <si>
    <t>R0202444</t>
  </si>
  <si>
    <t>R0206418</t>
  </si>
  <si>
    <t>R9017694</t>
  </si>
  <si>
    <t>R0205804</t>
  </si>
  <si>
    <t>R0205805</t>
  </si>
  <si>
    <t>R0205806</t>
  </si>
  <si>
    <t>R0205807</t>
  </si>
  <si>
    <t>R0205809</t>
  </si>
  <si>
    <t>R0205810</t>
  </si>
  <si>
    <t>R0205812</t>
  </si>
  <si>
    <t>R0205814</t>
  </si>
  <si>
    <t>R0205816</t>
  </si>
  <si>
    <t>R0205819</t>
  </si>
  <si>
    <t>R0205821</t>
  </si>
  <si>
    <t>R0205790</t>
  </si>
  <si>
    <t>R9008148</t>
  </si>
  <si>
    <t>R0205791</t>
  </si>
  <si>
    <t>R0205793</t>
  </si>
  <si>
    <t>R0205794</t>
  </si>
  <si>
    <t>R0205839</t>
  </si>
  <si>
    <t>R0205841</t>
  </si>
  <si>
    <t>R0205843</t>
  </si>
  <si>
    <t>R0205845</t>
  </si>
  <si>
    <t>R0205846</t>
  </si>
  <si>
    <t>R0205847</t>
  </si>
  <si>
    <t>R9002673</t>
  </si>
  <si>
    <t>R0205848</t>
  </si>
  <si>
    <t>R0205849</t>
  </si>
  <si>
    <t>R0205850</t>
  </si>
  <si>
    <t>R9002674</t>
  </si>
  <si>
    <t>R0205851</t>
  </si>
  <si>
    <t>R0205852</t>
  </si>
  <si>
    <t>R0205853</t>
  </si>
  <si>
    <t>R0205854</t>
  </si>
  <si>
    <t>R0205856</t>
  </si>
  <si>
    <t>R0205857</t>
  </si>
  <si>
    <t>R0205858</t>
  </si>
  <si>
    <t>R0205859</t>
  </si>
  <si>
    <t>R0205860</t>
  </si>
  <si>
    <t>R0205861</t>
  </si>
  <si>
    <t>R0205863</t>
  </si>
  <si>
    <t>R0205864</t>
  </si>
  <si>
    <t>R0205866</t>
  </si>
  <si>
    <t>R0205868</t>
  </si>
  <si>
    <t>R0205870</t>
  </si>
  <si>
    <t>R0205872</t>
  </si>
  <si>
    <t>R0206424</t>
  </si>
  <si>
    <t>R0206425</t>
  </si>
  <si>
    <t>R0206426</t>
  </si>
  <si>
    <t>R0206427</t>
  </si>
  <si>
    <t>R9004241</t>
  </si>
  <si>
    <t>R9002675</t>
  </si>
  <si>
    <t>R0206428</t>
  </si>
  <si>
    <t>R0206429</t>
  </si>
  <si>
    <t>R0206430</t>
  </si>
  <si>
    <t>R0206436</t>
  </si>
  <si>
    <t>R0206437</t>
  </si>
  <si>
    <t>R0206438</t>
  </si>
  <si>
    <t>R0206440</t>
  </si>
  <si>
    <t>R0206443</t>
  </si>
  <si>
    <t>R0206444</t>
  </si>
  <si>
    <t>R9002676</t>
  </si>
  <si>
    <t>R9008147</t>
  </si>
  <si>
    <t>R0206421</t>
  </si>
  <si>
    <t>R0206422</t>
  </si>
  <si>
    <t>R0205876</t>
  </si>
  <si>
    <t>R9004150</t>
  </si>
  <si>
    <t>R9004151</t>
  </si>
  <si>
    <t>R9004152</t>
  </si>
  <si>
    <t>R9004153</t>
  </si>
  <si>
    <t>R0205824</t>
  </si>
  <si>
    <t>R0205825</t>
  </si>
  <si>
    <t>R0205826</t>
  </si>
  <si>
    <t>R0205828</t>
  </si>
  <si>
    <t>R0205829</t>
  </si>
  <si>
    <t>R9004154</t>
  </si>
  <si>
    <t>R0206457</t>
  </si>
  <si>
    <t>R0195816</t>
  </si>
  <si>
    <t>R0205878</t>
  </si>
  <si>
    <t>R0205879</t>
  </si>
  <si>
    <t>R0205773</t>
  </si>
  <si>
    <t>P9017102</t>
  </si>
  <si>
    <t>P9017103</t>
  </si>
  <si>
    <t>P9207145</t>
  </si>
  <si>
    <t>P907146</t>
  </si>
  <si>
    <t>P0018999</t>
  </si>
  <si>
    <t>P9205339</t>
  </si>
  <si>
    <t>P0018992</t>
  </si>
  <si>
    <t>P0018976</t>
  </si>
  <si>
    <t>P0018977</t>
  </si>
  <si>
    <t>P0018986</t>
  </si>
  <si>
    <t>P0203973</t>
  </si>
  <si>
    <t>Izvor 6.1.1</t>
  </si>
  <si>
    <t>P9208382</t>
  </si>
  <si>
    <t>DONACIJE-PK</t>
  </si>
  <si>
    <t>Kapitalne donacije-knjige</t>
  </si>
  <si>
    <t>R9017802</t>
  </si>
  <si>
    <t>Promjena iznosa</t>
  </si>
  <si>
    <t xml:space="preserve">Iznos 2024. </t>
  </si>
  <si>
    <t>1. REBALANS</t>
  </si>
  <si>
    <t>FINANCIJSKOG PLANA 2024. GODINE</t>
  </si>
  <si>
    <t>Novi iznos 2024.</t>
  </si>
  <si>
    <t>Zagreb, 28.3.2024.</t>
  </si>
  <si>
    <t>Maja Bodiš, viša knjižničarka</t>
  </si>
  <si>
    <t>V.d. ravnatelja Knjižnica grada Zagreba</t>
  </si>
  <si>
    <t>P9208185</t>
  </si>
  <si>
    <t xml:space="preserve">Prihodi od pozitivnih tečajnih razlika </t>
  </si>
  <si>
    <t>Prihodi od pruženih usluga</t>
  </si>
</sst>
</file>

<file path=xl/styles.xml><?xml version="1.0" encoding="utf-8"?>
<styleSheet xmlns="http://schemas.openxmlformats.org/spreadsheetml/2006/main">
  <numFmts count="3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d\.m\.yyyy\."/>
    <numFmt numFmtId="184" formatCode="[$-1041A]h:mm"/>
    <numFmt numFmtId="185" formatCode="[$-1041A]#,##0.00;\-\ #,##0.00"/>
    <numFmt numFmtId="186" formatCode="#,##0.00_ ;\-#,##0.00\ "/>
    <numFmt numFmtId="187" formatCode="#,##0.00\ [$€-1]"/>
    <numFmt numFmtId="188" formatCode="[$¤-476]#,##0.00;\-[$¤-476]#,##0.00"/>
  </numFmts>
  <fonts count="4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1"/>
      <name val="Arial"/>
      <family val="2"/>
    </font>
    <font>
      <sz val="8"/>
      <color indexed="14"/>
      <name val="Arial"/>
      <family val="2"/>
    </font>
    <font>
      <b/>
      <sz val="12"/>
      <color indexed="8"/>
      <name val="Arial"/>
      <family val="2"/>
    </font>
    <font>
      <sz val="11"/>
      <color indexed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0" fontId="7" fillId="37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26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left"/>
    </xf>
    <xf numFmtId="0" fontId="5" fillId="38" borderId="12" xfId="0" applyFont="1" applyFill="1" applyBorder="1" applyAlignment="1" applyProtection="1">
      <alignment vertical="top" wrapText="1" readingOrder="1"/>
      <protection locked="0"/>
    </xf>
    <xf numFmtId="0" fontId="5" fillId="39" borderId="12" xfId="0" applyFont="1" applyFill="1" applyBorder="1" applyAlignment="1" applyProtection="1">
      <alignment vertical="top" wrapText="1" readingOrder="1"/>
      <protection locked="0"/>
    </xf>
    <xf numFmtId="0" fontId="5" fillId="40" borderId="12" xfId="0" applyFont="1" applyFill="1" applyBorder="1" applyAlignment="1" applyProtection="1">
      <alignment vertical="top" wrapText="1" readingOrder="1"/>
      <protection locked="0"/>
    </xf>
    <xf numFmtId="0" fontId="5" fillId="39" borderId="12" xfId="0" applyFont="1" applyFill="1" applyBorder="1" applyAlignment="1" applyProtection="1">
      <alignment horizontal="left" vertical="top" wrapText="1" readingOrder="1"/>
      <protection locked="0"/>
    </xf>
    <xf numFmtId="0" fontId="5" fillId="36" borderId="12" xfId="0" applyFont="1" applyFill="1" applyBorder="1" applyAlignment="1" applyProtection="1">
      <alignment vertical="top" wrapText="1" readingOrder="1"/>
      <protection locked="0"/>
    </xf>
    <xf numFmtId="185" fontId="5" fillId="39" borderId="12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8" borderId="0" xfId="0" applyNumberFormat="1" applyFont="1" applyFill="1" applyAlignment="1" applyProtection="1">
      <alignment horizontal="right" vertical="top" wrapText="1" readingOrder="1"/>
      <protection locked="0"/>
    </xf>
    <xf numFmtId="185" fontId="7" fillId="37" borderId="0" xfId="0" applyNumberFormat="1" applyFont="1" applyFill="1" applyAlignment="1" applyProtection="1">
      <alignment horizontal="right" vertical="top" wrapText="1" readingOrder="1"/>
      <protection locked="0"/>
    </xf>
    <xf numFmtId="185" fontId="7" fillId="37" borderId="13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8" borderId="12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6" fontId="0" fillId="0" borderId="0" xfId="0" applyNumberFormat="1" applyAlignment="1">
      <alignment/>
    </xf>
    <xf numFmtId="185" fontId="5" fillId="38" borderId="12" xfId="0" applyNumberFormat="1" applyFont="1" applyFill="1" applyBorder="1" applyAlignment="1" applyProtection="1">
      <alignment vertical="top" wrapText="1" readingOrder="1"/>
      <protection locked="0"/>
    </xf>
    <xf numFmtId="185" fontId="5" fillId="39" borderId="14" xfId="0" applyNumberFormat="1" applyFont="1" applyFill="1" applyBorder="1" applyAlignment="1" applyProtection="1">
      <alignment horizontal="right" vertical="top" wrapText="1" readingOrder="1"/>
      <protection locked="0"/>
    </xf>
    <xf numFmtId="185" fontId="5" fillId="38" borderId="14" xfId="0" applyNumberFormat="1" applyFont="1" applyFill="1" applyBorder="1" applyAlignment="1" applyProtection="1">
      <alignment horizontal="right" vertical="top" wrapText="1" readingOrder="1"/>
      <protection locked="0"/>
    </xf>
    <xf numFmtId="186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" fillId="36" borderId="0" xfId="0" applyNumberFormat="1" applyFont="1" applyFill="1" applyAlignment="1" applyProtection="1">
      <alignment vertical="top" wrapText="1" readingOrder="1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5" xfId="0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5" fillId="38" borderId="12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>
      <alignment/>
    </xf>
    <xf numFmtId="185" fontId="5" fillId="38" borderId="12" xfId="0" applyNumberFormat="1" applyFont="1" applyFill="1" applyBorder="1" applyAlignment="1" applyProtection="1">
      <alignment horizontal="right" vertical="top" wrapText="1" readingOrder="1"/>
      <protection locked="0"/>
    </xf>
    <xf numFmtId="185" fontId="4" fillId="34" borderId="0" xfId="0" applyNumberFormat="1" applyFont="1" applyFill="1" applyAlignment="1" applyProtection="1">
      <alignment horizontal="right" vertical="top" wrapText="1" readingOrder="1"/>
      <protection locked="0"/>
    </xf>
    <xf numFmtId="0" fontId="5" fillId="40" borderId="12" xfId="0" applyFont="1" applyFill="1" applyBorder="1" applyAlignment="1" applyProtection="1">
      <alignment vertical="top" wrapText="1" readingOrder="1"/>
      <protection locked="0"/>
    </xf>
    <xf numFmtId="185" fontId="5" fillId="40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right"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right" vertical="top" wrapText="1" readingOrder="1"/>
      <protection locked="0"/>
    </xf>
    <xf numFmtId="0" fontId="7" fillId="37" borderId="0" xfId="0" applyFont="1" applyFill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185" fontId="7" fillId="37" borderId="0" xfId="0" applyNumberFormat="1" applyFont="1" applyFill="1" applyAlignment="1" applyProtection="1">
      <alignment horizontal="right" vertical="top" wrapText="1" readingOrder="1"/>
      <protection locked="0"/>
    </xf>
    <xf numFmtId="0" fontId="4" fillId="34" borderId="0" xfId="0" applyFont="1" applyFill="1" applyAlignment="1" applyProtection="1">
      <alignment vertical="top" wrapText="1" readingOrder="1"/>
      <protection locked="0"/>
    </xf>
    <xf numFmtId="0" fontId="5" fillId="35" borderId="0" xfId="0" applyFont="1" applyFill="1" applyAlignment="1" applyProtection="1">
      <alignment vertical="top" wrapText="1" readingOrder="1"/>
      <protection locked="0"/>
    </xf>
    <xf numFmtId="185" fontId="5" fillId="35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0" xfId="0" applyFont="1" applyFill="1" applyAlignment="1" applyProtection="1">
      <alignment vertical="top" wrapText="1" readingOrder="1"/>
      <protection locked="0"/>
    </xf>
    <xf numFmtId="185" fontId="5" fillId="36" borderId="0" xfId="0" applyNumberFormat="1" applyFont="1" applyFill="1" applyAlignment="1" applyProtection="1">
      <alignment horizontal="right" vertical="top" wrapText="1" readingOrder="1"/>
      <protection locked="0"/>
    </xf>
    <xf numFmtId="0" fontId="5" fillId="36" borderId="12" xfId="0" applyFont="1" applyFill="1" applyBorder="1" applyAlignment="1" applyProtection="1">
      <alignment vertical="top" wrapText="1" readingOrder="1"/>
      <protection locked="0"/>
    </xf>
    <xf numFmtId="185" fontId="5" fillId="36" borderId="12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41" borderId="12" xfId="0" applyFill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757575"/>
      <rgbColor rgb="00FFFFFF"/>
      <rgbColor rgb="003535FF"/>
      <rgbColor rgb="00FFFF97"/>
      <rgbColor rgb="00000000"/>
      <rgbColor rgb="00C1C1FF"/>
      <rgbColor rgb="00E1E1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210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Q20" sqref="Q20"/>
    </sheetView>
  </sheetViews>
  <sheetFormatPr defaultColWidth="9.140625" defaultRowHeight="12.75"/>
  <cols>
    <col min="1" max="1" width="8.57421875" style="0" customWidth="1"/>
    <col min="2" max="2" width="13.421875" style="0" customWidth="1"/>
    <col min="3" max="3" width="10.140625" style="0" customWidth="1"/>
    <col min="4" max="4" width="4.00390625" style="0" customWidth="1"/>
    <col min="5" max="5" width="8.8515625" style="0" customWidth="1"/>
    <col min="6" max="6" width="1.28515625" style="0" customWidth="1"/>
    <col min="7" max="7" width="12.28125" style="0" customWidth="1"/>
    <col min="8" max="8" width="33.7109375" style="0" customWidth="1"/>
    <col min="9" max="9" width="2.140625" style="0" customWidth="1"/>
    <col min="10" max="10" width="1.28515625" style="0" customWidth="1"/>
    <col min="11" max="11" width="15.421875" style="7" customWidth="1"/>
    <col min="12" max="13" width="15.421875" style="0" customWidth="1"/>
    <col min="15" max="15" width="14.28125" style="0" customWidth="1"/>
    <col min="16" max="16" width="10.7109375" style="0" bestFit="1" customWidth="1"/>
  </cols>
  <sheetData>
    <row r="1" ht="4.5" customHeight="1"/>
    <row r="3" spans="1:6" ht="14.25">
      <c r="A3" s="42" t="s">
        <v>0</v>
      </c>
      <c r="B3" s="43"/>
      <c r="C3" s="43"/>
      <c r="D3" s="43"/>
      <c r="E3" s="43"/>
      <c r="F3" s="43"/>
    </row>
    <row r="4" spans="1:6" ht="14.25">
      <c r="A4" s="43"/>
      <c r="B4" s="43"/>
      <c r="C4" s="43"/>
      <c r="D4" s="43"/>
      <c r="E4" s="43"/>
      <c r="F4" s="43"/>
    </row>
    <row r="5" ht="409.5" customHeight="1" hidden="1"/>
    <row r="6" spans="1:4" ht="14.25">
      <c r="A6" s="42" t="s">
        <v>1</v>
      </c>
      <c r="B6" s="43"/>
      <c r="C6" s="43"/>
      <c r="D6" s="43"/>
    </row>
    <row r="7" spans="1:13" ht="19.5" customHeight="1">
      <c r="A7" s="43"/>
      <c r="B7" s="43"/>
      <c r="C7" s="43"/>
      <c r="D7" s="43"/>
      <c r="G7" s="44" t="s">
        <v>287</v>
      </c>
      <c r="H7" s="44"/>
      <c r="I7" s="44"/>
      <c r="J7" s="44"/>
      <c r="K7" s="44"/>
      <c r="L7" s="29"/>
      <c r="M7" s="29"/>
    </row>
    <row r="8" spans="1:13" ht="15.75" customHeight="1">
      <c r="A8" s="42" t="s">
        <v>2</v>
      </c>
      <c r="B8" s="43"/>
      <c r="C8" s="43"/>
      <c r="G8" s="44" t="s">
        <v>288</v>
      </c>
      <c r="H8" s="44" t="s">
        <v>125</v>
      </c>
      <c r="I8" s="44"/>
      <c r="J8" s="44"/>
      <c r="K8" s="44"/>
      <c r="L8" s="29"/>
      <c r="M8" s="29"/>
    </row>
    <row r="9" ht="1.5" customHeight="1"/>
    <row r="10" spans="6:10" ht="18" customHeight="1">
      <c r="F10" s="51"/>
      <c r="G10" s="43"/>
      <c r="H10" s="43"/>
      <c r="I10" s="43"/>
      <c r="J10" s="43"/>
    </row>
    <row r="11" ht="3.75" customHeight="1"/>
    <row r="12" spans="1:11" ht="13.5" thickBot="1">
      <c r="A12" s="1"/>
      <c r="B12" s="1"/>
      <c r="J12" s="52"/>
      <c r="K12" s="43"/>
    </row>
    <row r="13" spans="1:13" ht="14.25" customHeight="1" thickBot="1" thickTop="1">
      <c r="A13" s="2" t="s">
        <v>3</v>
      </c>
      <c r="B13" s="2" t="s">
        <v>4</v>
      </c>
      <c r="C13" s="53" t="s">
        <v>5</v>
      </c>
      <c r="D13" s="54"/>
      <c r="E13" s="54"/>
      <c r="F13" s="54"/>
      <c r="G13" s="54"/>
      <c r="H13" s="54"/>
      <c r="I13" s="54"/>
      <c r="J13" s="55" t="s">
        <v>286</v>
      </c>
      <c r="K13" s="54"/>
      <c r="L13" s="28" t="s">
        <v>285</v>
      </c>
      <c r="M13" s="28" t="s">
        <v>289</v>
      </c>
    </row>
    <row r="14" spans="1:15" s="7" customFormat="1" ht="15" thickTop="1">
      <c r="A14" s="6"/>
      <c r="B14" s="6"/>
      <c r="C14" s="56" t="s">
        <v>6</v>
      </c>
      <c r="D14" s="57"/>
      <c r="E14" s="57"/>
      <c r="F14" s="57"/>
      <c r="G14" s="57"/>
      <c r="H14" s="57"/>
      <c r="I14" s="57"/>
      <c r="J14" s="58">
        <f>J15</f>
        <v>17518700</v>
      </c>
      <c r="K14" s="57"/>
      <c r="L14" s="23">
        <f>L15</f>
        <v>-237100</v>
      </c>
      <c r="M14" s="23">
        <f>M15</f>
        <v>17281600</v>
      </c>
      <c r="O14" s="34"/>
    </row>
    <row r="15" spans="1:13" ht="33.75">
      <c r="A15" s="3"/>
      <c r="B15" s="3" t="s">
        <v>7</v>
      </c>
      <c r="C15" s="59" t="s">
        <v>0</v>
      </c>
      <c r="D15" s="43"/>
      <c r="E15" s="43"/>
      <c r="F15" s="43"/>
      <c r="G15" s="43"/>
      <c r="H15" s="43"/>
      <c r="I15" s="43"/>
      <c r="J15" s="48">
        <f>J16+J19+J24+J26+J29+J32+J36+J34</f>
        <v>17518700</v>
      </c>
      <c r="K15" s="43"/>
      <c r="L15" s="26">
        <f>L16+L19+L24+L26+L29+L32+L36+L34</f>
        <v>-237100</v>
      </c>
      <c r="M15" s="26">
        <f>M16+M19+M24+M26+M29+M32+M36+M34</f>
        <v>17281600</v>
      </c>
    </row>
    <row r="16" spans="1:13" ht="12.75">
      <c r="A16" s="15"/>
      <c r="B16" s="15" t="s">
        <v>126</v>
      </c>
      <c r="C16" s="45" t="s">
        <v>129</v>
      </c>
      <c r="D16" s="46"/>
      <c r="E16" s="46"/>
      <c r="F16" s="46"/>
      <c r="G16" s="46"/>
      <c r="H16" s="46"/>
      <c r="I16" s="46"/>
      <c r="J16" s="47">
        <f>SUM(J17:K18)</f>
        <v>14747800</v>
      </c>
      <c r="K16" s="46"/>
      <c r="L16" s="21">
        <f>SUM(L17:L18)</f>
        <v>0</v>
      </c>
      <c r="M16" s="24">
        <f>SUM(M17:M18)</f>
        <v>14747800</v>
      </c>
    </row>
    <row r="17" spans="1:13" ht="12.75">
      <c r="A17" s="16" t="s">
        <v>269</v>
      </c>
      <c r="B17" s="16" t="s">
        <v>127</v>
      </c>
      <c r="C17" s="49" t="s">
        <v>130</v>
      </c>
      <c r="D17" s="46"/>
      <c r="E17" s="46"/>
      <c r="F17" s="46"/>
      <c r="G17" s="46"/>
      <c r="H17" s="46"/>
      <c r="I17" s="46"/>
      <c r="J17" s="50">
        <v>13521000</v>
      </c>
      <c r="K17" s="46"/>
      <c r="L17" s="32"/>
      <c r="M17" s="20">
        <f>J17+L17</f>
        <v>13521000</v>
      </c>
    </row>
    <row r="18" spans="1:13" ht="12.75">
      <c r="A18" s="16" t="s">
        <v>270</v>
      </c>
      <c r="B18" s="16" t="s">
        <v>128</v>
      </c>
      <c r="C18" s="49" t="s">
        <v>131</v>
      </c>
      <c r="D18" s="46"/>
      <c r="E18" s="46"/>
      <c r="F18" s="46"/>
      <c r="G18" s="46"/>
      <c r="H18" s="46"/>
      <c r="I18" s="46"/>
      <c r="J18" s="50">
        <v>1226800</v>
      </c>
      <c r="K18" s="46"/>
      <c r="L18" s="32"/>
      <c r="M18" s="20">
        <f>J18+L18</f>
        <v>1226800</v>
      </c>
    </row>
    <row r="19" spans="1:13" ht="12.75">
      <c r="A19" s="15"/>
      <c r="B19" s="15" t="s">
        <v>8</v>
      </c>
      <c r="C19" s="45" t="s">
        <v>9</v>
      </c>
      <c r="D19" s="46"/>
      <c r="E19" s="46"/>
      <c r="F19" s="46"/>
      <c r="G19" s="46"/>
      <c r="H19" s="46"/>
      <c r="I19" s="46"/>
      <c r="J19" s="47">
        <f>SUM(J20:K22)</f>
        <v>5800</v>
      </c>
      <c r="K19" s="46"/>
      <c r="L19" s="33">
        <f>SUM(L20:L23)</f>
        <v>8600</v>
      </c>
      <c r="M19" s="24">
        <f>SUM(M20:M23)</f>
        <v>14400</v>
      </c>
    </row>
    <row r="20" spans="1:13" ht="12.75">
      <c r="A20" s="16" t="s">
        <v>274</v>
      </c>
      <c r="B20" s="18" t="s">
        <v>10</v>
      </c>
      <c r="C20" s="49" t="s">
        <v>11</v>
      </c>
      <c r="D20" s="46"/>
      <c r="E20" s="46"/>
      <c r="F20" s="46"/>
      <c r="G20" s="46"/>
      <c r="H20" s="46"/>
      <c r="I20" s="46"/>
      <c r="J20" s="50">
        <v>100</v>
      </c>
      <c r="K20" s="46"/>
      <c r="L20" s="32"/>
      <c r="M20" s="20">
        <f>J20+L20</f>
        <v>100</v>
      </c>
    </row>
    <row r="21" spans="1:13" ht="12.75">
      <c r="A21" s="16" t="s">
        <v>293</v>
      </c>
      <c r="B21" s="18">
        <v>6415</v>
      </c>
      <c r="C21" s="49" t="s">
        <v>294</v>
      </c>
      <c r="D21" s="46"/>
      <c r="E21" s="46"/>
      <c r="F21" s="46"/>
      <c r="G21" s="46"/>
      <c r="H21" s="46"/>
      <c r="I21" s="46"/>
      <c r="J21" s="50">
        <v>0</v>
      </c>
      <c r="K21" s="66"/>
      <c r="L21" s="32">
        <v>100</v>
      </c>
      <c r="M21" s="20">
        <v>100</v>
      </c>
    </row>
    <row r="22" spans="1:13" ht="12.75">
      <c r="A22" s="16" t="s">
        <v>275</v>
      </c>
      <c r="B22" s="16" t="s">
        <v>12</v>
      </c>
      <c r="C22" s="49" t="s">
        <v>13</v>
      </c>
      <c r="D22" s="46"/>
      <c r="E22" s="46"/>
      <c r="F22" s="46"/>
      <c r="G22" s="46"/>
      <c r="H22" s="46"/>
      <c r="I22" s="46"/>
      <c r="J22" s="50">
        <v>5700</v>
      </c>
      <c r="K22" s="46"/>
      <c r="L22" s="32"/>
      <c r="M22" s="20">
        <f>J22+L22</f>
        <v>5700</v>
      </c>
    </row>
    <row r="23" spans="1:13" ht="12.75">
      <c r="A23" s="16"/>
      <c r="B23" s="18">
        <v>6615</v>
      </c>
      <c r="C23" s="49" t="s">
        <v>295</v>
      </c>
      <c r="D23" s="46"/>
      <c r="E23" s="46"/>
      <c r="F23" s="46"/>
      <c r="G23" s="46"/>
      <c r="H23" s="46"/>
      <c r="I23" s="46"/>
      <c r="J23" s="50">
        <v>0</v>
      </c>
      <c r="K23" s="46"/>
      <c r="L23" s="32">
        <v>8500</v>
      </c>
      <c r="M23" s="20">
        <f>J23+L23</f>
        <v>8500</v>
      </c>
    </row>
    <row r="24" spans="1:14" ht="12.75">
      <c r="A24" s="15"/>
      <c r="B24" s="15" t="s">
        <v>14</v>
      </c>
      <c r="C24" s="45" t="s">
        <v>15</v>
      </c>
      <c r="D24" s="46"/>
      <c r="E24" s="46"/>
      <c r="F24" s="46"/>
      <c r="G24" s="46"/>
      <c r="H24" s="46"/>
      <c r="I24" s="46"/>
      <c r="J24" s="47">
        <f>J25</f>
        <v>1061000</v>
      </c>
      <c r="K24" s="46"/>
      <c r="L24" s="33">
        <f>L25</f>
        <v>36000</v>
      </c>
      <c r="M24" s="24">
        <f>M25</f>
        <v>1097000</v>
      </c>
      <c r="N24" s="37"/>
    </row>
    <row r="25" spans="1:16" ht="12.75">
      <c r="A25" s="16" t="s">
        <v>273</v>
      </c>
      <c r="B25" s="16" t="s">
        <v>16</v>
      </c>
      <c r="C25" s="49" t="s">
        <v>17</v>
      </c>
      <c r="D25" s="46"/>
      <c r="E25" s="46"/>
      <c r="F25" s="46"/>
      <c r="G25" s="46"/>
      <c r="H25" s="46"/>
      <c r="I25" s="46"/>
      <c r="J25" s="50">
        <v>1061000</v>
      </c>
      <c r="K25" s="46"/>
      <c r="L25" s="32">
        <v>36000</v>
      </c>
      <c r="M25" s="20">
        <f>J25+L25</f>
        <v>1097000</v>
      </c>
      <c r="N25" s="37"/>
      <c r="P25" s="30"/>
    </row>
    <row r="26" spans="1:14" ht="12.75">
      <c r="A26" s="15"/>
      <c r="B26" s="15" t="s">
        <v>18</v>
      </c>
      <c r="C26" s="45" t="s">
        <v>19</v>
      </c>
      <c r="D26" s="46"/>
      <c r="E26" s="46"/>
      <c r="F26" s="46"/>
      <c r="G26" s="46"/>
      <c r="H26" s="46"/>
      <c r="I26" s="46"/>
      <c r="J26" s="47">
        <f>SUM(J27:K28)</f>
        <v>1588800</v>
      </c>
      <c r="K26" s="46"/>
      <c r="L26" s="24">
        <f>SUM(L27:L28)</f>
        <v>-290000</v>
      </c>
      <c r="M26" s="24">
        <f>SUM(M27:M28)</f>
        <v>1298800</v>
      </c>
      <c r="N26" s="37"/>
    </row>
    <row r="27" spans="1:16" ht="12.75">
      <c r="A27" s="16" t="s">
        <v>271</v>
      </c>
      <c r="B27" s="16" t="s">
        <v>20</v>
      </c>
      <c r="C27" s="49" t="s">
        <v>21</v>
      </c>
      <c r="D27" s="46"/>
      <c r="E27" s="46"/>
      <c r="F27" s="46"/>
      <c r="G27" s="46"/>
      <c r="H27" s="46"/>
      <c r="I27" s="46"/>
      <c r="J27" s="50">
        <v>1042900</v>
      </c>
      <c r="K27" s="46"/>
      <c r="L27" s="20">
        <f>M27-J27</f>
        <v>-291500</v>
      </c>
      <c r="M27" s="20">
        <v>751400</v>
      </c>
      <c r="N27" s="37"/>
      <c r="O27" s="30"/>
      <c r="P27" s="30"/>
    </row>
    <row r="28" spans="1:13" ht="12.75">
      <c r="A28" s="16" t="s">
        <v>272</v>
      </c>
      <c r="B28" s="16" t="s">
        <v>22</v>
      </c>
      <c r="C28" s="49" t="s">
        <v>23</v>
      </c>
      <c r="D28" s="46"/>
      <c r="E28" s="46"/>
      <c r="F28" s="46"/>
      <c r="G28" s="46"/>
      <c r="H28" s="46"/>
      <c r="I28" s="46"/>
      <c r="J28" s="50">
        <v>545900</v>
      </c>
      <c r="K28" s="46"/>
      <c r="L28" s="20">
        <f>M28-J28</f>
        <v>1500</v>
      </c>
      <c r="M28" s="20">
        <v>547400</v>
      </c>
    </row>
    <row r="29" spans="1:13" ht="12.75">
      <c r="A29" s="15"/>
      <c r="B29" s="15" t="s">
        <v>24</v>
      </c>
      <c r="C29" s="45" t="s">
        <v>25</v>
      </c>
      <c r="D29" s="46"/>
      <c r="E29" s="46"/>
      <c r="F29" s="46"/>
      <c r="G29" s="46"/>
      <c r="H29" s="46"/>
      <c r="I29" s="46"/>
      <c r="J29" s="47">
        <f>SUM(J30:K31)</f>
        <v>4000</v>
      </c>
      <c r="K29" s="46"/>
      <c r="L29" s="24">
        <f>SUM(L30:L31)</f>
        <v>0</v>
      </c>
      <c r="M29" s="24">
        <f>SUM(M30:M31)</f>
        <v>4000</v>
      </c>
    </row>
    <row r="30" spans="1:13" ht="12.75">
      <c r="A30" s="16" t="s">
        <v>276</v>
      </c>
      <c r="B30" s="16" t="s">
        <v>26</v>
      </c>
      <c r="C30" s="49" t="s">
        <v>27</v>
      </c>
      <c r="D30" s="46"/>
      <c r="E30" s="46"/>
      <c r="F30" s="46"/>
      <c r="G30" s="46"/>
      <c r="H30" s="46"/>
      <c r="I30" s="46"/>
      <c r="J30" s="50">
        <v>2000</v>
      </c>
      <c r="K30" s="46"/>
      <c r="L30" s="20"/>
      <c r="M30" s="20">
        <f>J30+L30</f>
        <v>2000</v>
      </c>
    </row>
    <row r="31" spans="1:13" ht="12.75">
      <c r="A31" s="16" t="s">
        <v>277</v>
      </c>
      <c r="B31" s="16" t="s">
        <v>28</v>
      </c>
      <c r="C31" s="49" t="s">
        <v>29</v>
      </c>
      <c r="D31" s="46"/>
      <c r="E31" s="46"/>
      <c r="F31" s="46"/>
      <c r="G31" s="46"/>
      <c r="H31" s="46"/>
      <c r="I31" s="46"/>
      <c r="J31" s="50">
        <v>2000</v>
      </c>
      <c r="K31" s="46"/>
      <c r="L31" s="20"/>
      <c r="M31" s="20">
        <f>J31+L31</f>
        <v>2000</v>
      </c>
    </row>
    <row r="32" spans="1:13" ht="12.75">
      <c r="A32" s="15"/>
      <c r="B32" s="15" t="s">
        <v>30</v>
      </c>
      <c r="C32" s="45" t="s">
        <v>31</v>
      </c>
      <c r="D32" s="46"/>
      <c r="E32" s="46"/>
      <c r="F32" s="46"/>
      <c r="G32" s="46"/>
      <c r="H32" s="46"/>
      <c r="I32" s="46"/>
      <c r="J32" s="47">
        <f>J33</f>
        <v>10000</v>
      </c>
      <c r="K32" s="46"/>
      <c r="L32" s="24">
        <f>L33</f>
        <v>8300</v>
      </c>
      <c r="M32" s="24">
        <f>M33</f>
        <v>18300</v>
      </c>
    </row>
    <row r="33" spans="1:13" ht="12.75">
      <c r="A33" s="16" t="s">
        <v>278</v>
      </c>
      <c r="B33" s="16" t="s">
        <v>32</v>
      </c>
      <c r="C33" s="49" t="s">
        <v>33</v>
      </c>
      <c r="D33" s="46"/>
      <c r="E33" s="46"/>
      <c r="F33" s="46"/>
      <c r="G33" s="46"/>
      <c r="H33" s="46"/>
      <c r="I33" s="46"/>
      <c r="J33" s="50">
        <v>10000</v>
      </c>
      <c r="K33" s="46"/>
      <c r="L33" s="20">
        <v>8300</v>
      </c>
      <c r="M33" s="20">
        <f>J33+L33</f>
        <v>18300</v>
      </c>
    </row>
    <row r="34" spans="1:13" ht="12.75">
      <c r="A34" s="15"/>
      <c r="B34" s="15" t="s">
        <v>280</v>
      </c>
      <c r="C34" s="45" t="s">
        <v>282</v>
      </c>
      <c r="D34" s="46"/>
      <c r="E34" s="46"/>
      <c r="F34" s="46"/>
      <c r="G34" s="46"/>
      <c r="H34" s="46"/>
      <c r="I34" s="46"/>
      <c r="J34" s="47">
        <f>J35</f>
        <v>100000</v>
      </c>
      <c r="K34" s="46"/>
      <c r="L34" s="24">
        <f>SUM(L35)</f>
        <v>0</v>
      </c>
      <c r="M34" s="24">
        <f>SUM(M35)</f>
        <v>100000</v>
      </c>
    </row>
    <row r="35" spans="1:13" ht="12.75">
      <c r="A35" s="16" t="s">
        <v>281</v>
      </c>
      <c r="B35" s="18">
        <v>6632</v>
      </c>
      <c r="C35" s="49" t="s">
        <v>283</v>
      </c>
      <c r="D35" s="46"/>
      <c r="E35" s="46"/>
      <c r="F35" s="46"/>
      <c r="G35" s="46"/>
      <c r="H35" s="46"/>
      <c r="I35" s="46"/>
      <c r="J35" s="50">
        <v>100000</v>
      </c>
      <c r="K35" s="46"/>
      <c r="L35" s="20"/>
      <c r="M35" s="20">
        <f>J35+L35</f>
        <v>100000</v>
      </c>
    </row>
    <row r="36" spans="1:13" ht="12.75">
      <c r="A36" s="15"/>
      <c r="B36" s="15" t="s">
        <v>34</v>
      </c>
      <c r="C36" s="45" t="s">
        <v>35</v>
      </c>
      <c r="D36" s="46"/>
      <c r="E36" s="46"/>
      <c r="F36" s="46"/>
      <c r="G36" s="46"/>
      <c r="H36" s="46"/>
      <c r="I36" s="46"/>
      <c r="J36" s="47">
        <f>J37</f>
        <v>1300</v>
      </c>
      <c r="K36" s="46"/>
      <c r="L36" s="24">
        <f>SUM(L37)</f>
        <v>0</v>
      </c>
      <c r="M36" s="24">
        <f>SUM(M37)</f>
        <v>1300</v>
      </c>
    </row>
    <row r="37" spans="1:13" ht="12.75">
      <c r="A37" s="16" t="s">
        <v>279</v>
      </c>
      <c r="B37" s="16" t="s">
        <v>36</v>
      </c>
      <c r="C37" s="49" t="s">
        <v>37</v>
      </c>
      <c r="D37" s="46"/>
      <c r="E37" s="46"/>
      <c r="F37" s="46"/>
      <c r="G37" s="46"/>
      <c r="H37" s="46"/>
      <c r="I37" s="46"/>
      <c r="J37" s="50">
        <v>1300</v>
      </c>
      <c r="K37" s="46"/>
      <c r="L37" s="20"/>
      <c r="M37" s="20">
        <f>J37+L37</f>
        <v>1300</v>
      </c>
    </row>
    <row r="38" spans="1:13" s="7" customFormat="1" ht="14.25">
      <c r="A38" s="6"/>
      <c r="B38" s="6"/>
      <c r="C38" s="56" t="s">
        <v>38</v>
      </c>
      <c r="D38" s="57"/>
      <c r="E38" s="57"/>
      <c r="F38" s="57"/>
      <c r="G38" s="57"/>
      <c r="H38" s="57"/>
      <c r="I38" s="57"/>
      <c r="J38" s="58">
        <f>J39</f>
        <v>17518700</v>
      </c>
      <c r="K38" s="57"/>
      <c r="L38" s="22">
        <f>L39</f>
        <v>-237100</v>
      </c>
      <c r="M38" s="22">
        <f>M39</f>
        <v>17281600</v>
      </c>
    </row>
    <row r="39" spans="1:15" ht="33.75">
      <c r="A39" s="3"/>
      <c r="B39" s="3" t="s">
        <v>7</v>
      </c>
      <c r="C39" s="59" t="s">
        <v>0</v>
      </c>
      <c r="D39" s="43"/>
      <c r="E39" s="43"/>
      <c r="F39" s="43"/>
      <c r="G39" s="43"/>
      <c r="H39" s="43"/>
      <c r="I39" s="43"/>
      <c r="J39" s="48">
        <f>J40</f>
        <v>17518700</v>
      </c>
      <c r="K39" s="43"/>
      <c r="L39" s="26">
        <f>L40</f>
        <v>-237100</v>
      </c>
      <c r="M39" s="26">
        <f>M40</f>
        <v>17281600</v>
      </c>
      <c r="O39" s="30"/>
    </row>
    <row r="40" spans="1:13" ht="22.5">
      <c r="A40" s="4"/>
      <c r="B40" s="4" t="s">
        <v>39</v>
      </c>
      <c r="C40" s="60" t="s">
        <v>40</v>
      </c>
      <c r="D40" s="43"/>
      <c r="E40" s="43"/>
      <c r="F40" s="43"/>
      <c r="G40" s="43"/>
      <c r="H40" s="43"/>
      <c r="I40" s="43"/>
      <c r="J40" s="61">
        <f>J41+J128+J173+J176</f>
        <v>17518700</v>
      </c>
      <c r="K40" s="43"/>
      <c r="L40" s="27">
        <f>L41+L128+L173+L176</f>
        <v>-237100</v>
      </c>
      <c r="M40" s="27">
        <f>M41+M128+M173+M176</f>
        <v>17281600</v>
      </c>
    </row>
    <row r="41" spans="1:13" ht="33.75">
      <c r="A41" s="5"/>
      <c r="B41" s="5" t="s">
        <v>41</v>
      </c>
      <c r="C41" s="62" t="s">
        <v>42</v>
      </c>
      <c r="D41" s="43"/>
      <c r="E41" s="43"/>
      <c r="F41" s="43"/>
      <c r="G41" s="43"/>
      <c r="H41" s="43"/>
      <c r="I41" s="43"/>
      <c r="J41" s="63">
        <f>J42+J63+J65+J90+J118+J124</f>
        <v>14739600</v>
      </c>
      <c r="K41" s="43"/>
      <c r="L41" s="36">
        <f>L42+L63+L65+L90+L118+L124</f>
        <v>74500</v>
      </c>
      <c r="M41" s="36">
        <f>M42+M63+M65+M90+M118+M124</f>
        <v>14814100</v>
      </c>
    </row>
    <row r="42" spans="1:13" ht="12.75">
      <c r="A42" s="15"/>
      <c r="B42" s="15" t="s">
        <v>43</v>
      </c>
      <c r="C42" s="45" t="s">
        <v>44</v>
      </c>
      <c r="D42" s="46"/>
      <c r="E42" s="46"/>
      <c r="F42" s="46"/>
      <c r="G42" s="46"/>
      <c r="H42" s="46"/>
      <c r="I42" s="46"/>
      <c r="J42" s="47">
        <f>SUM(J43:K62)</f>
        <v>13249300</v>
      </c>
      <c r="K42" s="46"/>
      <c r="L42" s="31">
        <f>SUM(L43:L62)</f>
        <v>0</v>
      </c>
      <c r="M42" s="31">
        <f>SUM(M43:M62)</f>
        <v>13249300</v>
      </c>
    </row>
    <row r="43" spans="1:13" ht="12.75">
      <c r="A43" s="16" t="s">
        <v>144</v>
      </c>
      <c r="B43" s="16" t="s">
        <v>45</v>
      </c>
      <c r="C43" s="49" t="s">
        <v>46</v>
      </c>
      <c r="D43" s="46"/>
      <c r="E43" s="46"/>
      <c r="F43" s="46"/>
      <c r="G43" s="46"/>
      <c r="H43" s="46"/>
      <c r="I43" s="46"/>
      <c r="J43" s="50">
        <v>9721000</v>
      </c>
      <c r="K43" s="46"/>
      <c r="L43" s="20"/>
      <c r="M43" s="20">
        <f>J43+L43</f>
        <v>9721000</v>
      </c>
    </row>
    <row r="44" spans="1:13" ht="12.75">
      <c r="A44" s="16" t="s">
        <v>145</v>
      </c>
      <c r="B44" s="16" t="s">
        <v>47</v>
      </c>
      <c r="C44" s="49" t="s">
        <v>48</v>
      </c>
      <c r="D44" s="46"/>
      <c r="E44" s="46"/>
      <c r="F44" s="46"/>
      <c r="G44" s="46"/>
      <c r="H44" s="46"/>
      <c r="I44" s="46"/>
      <c r="J44" s="50">
        <v>886000</v>
      </c>
      <c r="K44" s="46"/>
      <c r="L44" s="20"/>
      <c r="M44" s="20">
        <f aca="true" t="shared" si="0" ref="M44:M107">J44+L44</f>
        <v>886000</v>
      </c>
    </row>
    <row r="45" spans="1:13" ht="12.75">
      <c r="A45" s="16" t="s">
        <v>146</v>
      </c>
      <c r="B45" s="16" t="s">
        <v>49</v>
      </c>
      <c r="C45" s="49" t="s">
        <v>50</v>
      </c>
      <c r="D45" s="46"/>
      <c r="E45" s="46"/>
      <c r="F45" s="46"/>
      <c r="G45" s="46"/>
      <c r="H45" s="46"/>
      <c r="I45" s="46"/>
      <c r="J45" s="50">
        <v>1561000</v>
      </c>
      <c r="K45" s="46"/>
      <c r="L45" s="20"/>
      <c r="M45" s="20">
        <f t="shared" si="0"/>
        <v>1561000</v>
      </c>
    </row>
    <row r="46" spans="1:13" ht="12.75">
      <c r="A46" s="16" t="s">
        <v>147</v>
      </c>
      <c r="B46" s="16" t="s">
        <v>51</v>
      </c>
      <c r="C46" s="49" t="s">
        <v>52</v>
      </c>
      <c r="D46" s="46"/>
      <c r="E46" s="46"/>
      <c r="F46" s="46"/>
      <c r="G46" s="46"/>
      <c r="H46" s="46"/>
      <c r="I46" s="46"/>
      <c r="J46" s="50">
        <v>321000</v>
      </c>
      <c r="K46" s="46"/>
      <c r="L46" s="20"/>
      <c r="M46" s="20">
        <f t="shared" si="0"/>
        <v>321000</v>
      </c>
    </row>
    <row r="47" spans="1:13" ht="12.75">
      <c r="A47" s="16" t="s">
        <v>148</v>
      </c>
      <c r="B47" s="16" t="s">
        <v>53</v>
      </c>
      <c r="C47" s="49" t="s">
        <v>54</v>
      </c>
      <c r="D47" s="46"/>
      <c r="E47" s="46"/>
      <c r="F47" s="46"/>
      <c r="G47" s="46"/>
      <c r="H47" s="46"/>
      <c r="I47" s="46"/>
      <c r="J47" s="50">
        <v>2000</v>
      </c>
      <c r="K47" s="46"/>
      <c r="L47" s="20"/>
      <c r="M47" s="20">
        <f t="shared" si="0"/>
        <v>2000</v>
      </c>
    </row>
    <row r="48" spans="1:13" ht="12.75">
      <c r="A48" s="16" t="s">
        <v>149</v>
      </c>
      <c r="B48" s="16" t="s">
        <v>55</v>
      </c>
      <c r="C48" s="49" t="s">
        <v>56</v>
      </c>
      <c r="D48" s="46"/>
      <c r="E48" s="46"/>
      <c r="F48" s="46"/>
      <c r="G48" s="46"/>
      <c r="H48" s="46"/>
      <c r="I48" s="46"/>
      <c r="J48" s="50">
        <v>3000</v>
      </c>
      <c r="K48" s="46"/>
      <c r="L48" s="20"/>
      <c r="M48" s="20">
        <f t="shared" si="0"/>
        <v>3000</v>
      </c>
    </row>
    <row r="49" spans="1:13" ht="12.75">
      <c r="A49" s="16" t="s">
        <v>150</v>
      </c>
      <c r="B49" s="16" t="s">
        <v>57</v>
      </c>
      <c r="C49" s="49" t="s">
        <v>58</v>
      </c>
      <c r="D49" s="46"/>
      <c r="E49" s="46"/>
      <c r="F49" s="46"/>
      <c r="G49" s="46"/>
      <c r="H49" s="46"/>
      <c r="I49" s="46"/>
      <c r="J49" s="50">
        <v>3000</v>
      </c>
      <c r="K49" s="46"/>
      <c r="L49" s="20"/>
      <c r="M49" s="20">
        <f t="shared" si="0"/>
        <v>3000</v>
      </c>
    </row>
    <row r="50" spans="1:13" ht="12.75">
      <c r="A50" s="16" t="s">
        <v>151</v>
      </c>
      <c r="B50" s="16" t="s">
        <v>59</v>
      </c>
      <c r="C50" s="49" t="s">
        <v>60</v>
      </c>
      <c r="D50" s="46"/>
      <c r="E50" s="46"/>
      <c r="F50" s="46"/>
      <c r="G50" s="46"/>
      <c r="H50" s="46"/>
      <c r="I50" s="46"/>
      <c r="J50" s="50">
        <v>447300</v>
      </c>
      <c r="K50" s="46"/>
      <c r="L50" s="20"/>
      <c r="M50" s="20">
        <f t="shared" si="0"/>
        <v>447300</v>
      </c>
    </row>
    <row r="51" spans="1:13" ht="12.75">
      <c r="A51" s="16" t="s">
        <v>152</v>
      </c>
      <c r="B51" s="16" t="s">
        <v>61</v>
      </c>
      <c r="C51" s="49" t="s">
        <v>62</v>
      </c>
      <c r="D51" s="46"/>
      <c r="E51" s="46"/>
      <c r="F51" s="46"/>
      <c r="G51" s="46"/>
      <c r="H51" s="46"/>
      <c r="I51" s="46"/>
      <c r="J51" s="50">
        <v>5000</v>
      </c>
      <c r="K51" s="46"/>
      <c r="L51" s="20"/>
      <c r="M51" s="20">
        <f t="shared" si="0"/>
        <v>5000</v>
      </c>
    </row>
    <row r="52" spans="1:13" ht="12.75">
      <c r="A52" s="16" t="s">
        <v>153</v>
      </c>
      <c r="B52" s="16" t="s">
        <v>65</v>
      </c>
      <c r="C52" s="49" t="s">
        <v>66</v>
      </c>
      <c r="D52" s="46"/>
      <c r="E52" s="46"/>
      <c r="F52" s="46"/>
      <c r="G52" s="46"/>
      <c r="H52" s="46"/>
      <c r="I52" s="46"/>
      <c r="J52" s="50">
        <v>4000</v>
      </c>
      <c r="K52" s="46"/>
      <c r="L52" s="20"/>
      <c r="M52" s="20">
        <f t="shared" si="0"/>
        <v>4000</v>
      </c>
    </row>
    <row r="53" spans="1:13" ht="12.75">
      <c r="A53" s="16" t="s">
        <v>154</v>
      </c>
      <c r="B53" s="16" t="s">
        <v>67</v>
      </c>
      <c r="C53" s="49" t="s">
        <v>68</v>
      </c>
      <c r="D53" s="46"/>
      <c r="E53" s="46"/>
      <c r="F53" s="46"/>
      <c r="G53" s="46"/>
      <c r="H53" s="46"/>
      <c r="I53" s="46"/>
      <c r="J53" s="50">
        <v>15000</v>
      </c>
      <c r="K53" s="46"/>
      <c r="L53" s="20"/>
      <c r="M53" s="20">
        <f t="shared" si="0"/>
        <v>15000</v>
      </c>
    </row>
    <row r="54" spans="1:13" ht="12.75">
      <c r="A54" s="16" t="s">
        <v>155</v>
      </c>
      <c r="B54" s="16" t="s">
        <v>69</v>
      </c>
      <c r="C54" s="49" t="s">
        <v>70</v>
      </c>
      <c r="D54" s="46"/>
      <c r="E54" s="46"/>
      <c r="F54" s="46"/>
      <c r="G54" s="46"/>
      <c r="H54" s="46"/>
      <c r="I54" s="46"/>
      <c r="J54" s="50">
        <v>133000</v>
      </c>
      <c r="K54" s="46"/>
      <c r="L54" s="20"/>
      <c r="M54" s="20">
        <f t="shared" si="0"/>
        <v>133000</v>
      </c>
    </row>
    <row r="55" spans="1:13" ht="12.75">
      <c r="A55" s="16" t="s">
        <v>156</v>
      </c>
      <c r="B55" s="16" t="s">
        <v>71</v>
      </c>
      <c r="C55" s="49" t="s">
        <v>72</v>
      </c>
      <c r="D55" s="46"/>
      <c r="E55" s="46"/>
      <c r="F55" s="46"/>
      <c r="G55" s="46"/>
      <c r="H55" s="46"/>
      <c r="I55" s="46"/>
      <c r="J55" s="50">
        <v>30000</v>
      </c>
      <c r="K55" s="46"/>
      <c r="L55" s="20"/>
      <c r="M55" s="20">
        <f t="shared" si="0"/>
        <v>30000</v>
      </c>
    </row>
    <row r="56" spans="1:13" ht="12.75">
      <c r="A56" s="16" t="s">
        <v>136</v>
      </c>
      <c r="B56" s="16" t="s">
        <v>137</v>
      </c>
      <c r="C56" s="49" t="s">
        <v>96</v>
      </c>
      <c r="D56" s="46"/>
      <c r="E56" s="46"/>
      <c r="F56" s="46"/>
      <c r="G56" s="46"/>
      <c r="H56" s="46"/>
      <c r="I56" s="46"/>
      <c r="J56" s="50">
        <v>54000</v>
      </c>
      <c r="K56" s="46"/>
      <c r="L56" s="20"/>
      <c r="M56" s="20">
        <f t="shared" si="0"/>
        <v>54000</v>
      </c>
    </row>
    <row r="57" spans="1:13" ht="12.75">
      <c r="A57" s="16" t="s">
        <v>157</v>
      </c>
      <c r="B57" s="16" t="s">
        <v>73</v>
      </c>
      <c r="C57" s="49" t="s">
        <v>74</v>
      </c>
      <c r="D57" s="46"/>
      <c r="E57" s="46"/>
      <c r="F57" s="46"/>
      <c r="G57" s="46"/>
      <c r="H57" s="46"/>
      <c r="I57" s="46"/>
      <c r="J57" s="50">
        <v>3000</v>
      </c>
      <c r="K57" s="46"/>
      <c r="L57" s="20"/>
      <c r="M57" s="20">
        <f t="shared" si="0"/>
        <v>3000</v>
      </c>
    </row>
    <row r="58" spans="1:13" ht="12.75">
      <c r="A58" s="16" t="s">
        <v>158</v>
      </c>
      <c r="B58" s="16" t="s">
        <v>75</v>
      </c>
      <c r="C58" s="49" t="s">
        <v>76</v>
      </c>
      <c r="D58" s="46"/>
      <c r="E58" s="46"/>
      <c r="F58" s="46"/>
      <c r="G58" s="46"/>
      <c r="H58" s="46"/>
      <c r="I58" s="46"/>
      <c r="J58" s="50">
        <v>30000</v>
      </c>
      <c r="K58" s="46"/>
      <c r="L58" s="20"/>
      <c r="M58" s="20">
        <f t="shared" si="0"/>
        <v>30000</v>
      </c>
    </row>
    <row r="59" spans="1:13" ht="12.75">
      <c r="A59" s="16" t="s">
        <v>159</v>
      </c>
      <c r="B59" s="16" t="s">
        <v>77</v>
      </c>
      <c r="C59" s="49" t="s">
        <v>78</v>
      </c>
      <c r="D59" s="46"/>
      <c r="E59" s="46"/>
      <c r="F59" s="46"/>
      <c r="G59" s="46"/>
      <c r="H59" s="46"/>
      <c r="I59" s="46"/>
      <c r="J59" s="50">
        <v>4000</v>
      </c>
      <c r="K59" s="46"/>
      <c r="L59" s="20"/>
      <c r="M59" s="20">
        <f t="shared" si="0"/>
        <v>4000</v>
      </c>
    </row>
    <row r="60" spans="1:13" ht="12.75">
      <c r="A60" s="16" t="s">
        <v>160</v>
      </c>
      <c r="B60" s="16" t="s">
        <v>79</v>
      </c>
      <c r="C60" s="49" t="s">
        <v>80</v>
      </c>
      <c r="D60" s="46"/>
      <c r="E60" s="46"/>
      <c r="F60" s="46"/>
      <c r="G60" s="46"/>
      <c r="H60" s="46"/>
      <c r="I60" s="46"/>
      <c r="J60" s="50">
        <v>25000</v>
      </c>
      <c r="K60" s="46"/>
      <c r="L60" s="20"/>
      <c r="M60" s="20">
        <f t="shared" si="0"/>
        <v>25000</v>
      </c>
    </row>
    <row r="61" spans="1:13" ht="12.75">
      <c r="A61" s="16" t="s">
        <v>161</v>
      </c>
      <c r="B61" s="16" t="s">
        <v>83</v>
      </c>
      <c r="C61" s="49" t="s">
        <v>84</v>
      </c>
      <c r="D61" s="46"/>
      <c r="E61" s="46"/>
      <c r="F61" s="46"/>
      <c r="G61" s="46"/>
      <c r="H61" s="46"/>
      <c r="I61" s="46"/>
      <c r="J61" s="50">
        <v>1000</v>
      </c>
      <c r="K61" s="46"/>
      <c r="L61" s="20"/>
      <c r="M61" s="20">
        <f t="shared" si="0"/>
        <v>1000</v>
      </c>
    </row>
    <row r="62" spans="1:13" ht="12.75">
      <c r="A62" s="16" t="s">
        <v>162</v>
      </c>
      <c r="B62" s="16" t="s">
        <v>85</v>
      </c>
      <c r="C62" s="49" t="s">
        <v>86</v>
      </c>
      <c r="D62" s="46"/>
      <c r="E62" s="46"/>
      <c r="F62" s="46"/>
      <c r="G62" s="46"/>
      <c r="H62" s="46"/>
      <c r="I62" s="46"/>
      <c r="J62" s="50">
        <v>1000</v>
      </c>
      <c r="K62" s="46"/>
      <c r="L62" s="20"/>
      <c r="M62" s="20">
        <f t="shared" si="0"/>
        <v>1000</v>
      </c>
    </row>
    <row r="63" spans="1:13" ht="12.75">
      <c r="A63" s="15"/>
      <c r="B63" s="15" t="s">
        <v>8</v>
      </c>
      <c r="C63" s="45" t="s">
        <v>9</v>
      </c>
      <c r="D63" s="46"/>
      <c r="E63" s="46"/>
      <c r="F63" s="46"/>
      <c r="G63" s="46"/>
      <c r="H63" s="46"/>
      <c r="I63" s="46"/>
      <c r="J63" s="47">
        <v>5800</v>
      </c>
      <c r="K63" s="46"/>
      <c r="L63" s="24">
        <f>L64</f>
        <v>8600</v>
      </c>
      <c r="M63" s="24">
        <f>SUM(M64)</f>
        <v>14400</v>
      </c>
    </row>
    <row r="64" spans="1:13" ht="12.75">
      <c r="A64" s="16" t="s">
        <v>265</v>
      </c>
      <c r="B64" s="16" t="s">
        <v>87</v>
      </c>
      <c r="C64" s="49" t="s">
        <v>88</v>
      </c>
      <c r="D64" s="46"/>
      <c r="E64" s="46"/>
      <c r="F64" s="46"/>
      <c r="G64" s="46"/>
      <c r="H64" s="46"/>
      <c r="I64" s="46"/>
      <c r="J64" s="50">
        <v>5800</v>
      </c>
      <c r="K64" s="46"/>
      <c r="L64" s="20">
        <v>8600</v>
      </c>
      <c r="M64" s="20">
        <f t="shared" si="0"/>
        <v>14400</v>
      </c>
    </row>
    <row r="65" spans="1:13" ht="12.75">
      <c r="A65" s="15"/>
      <c r="B65" s="15" t="s">
        <v>14</v>
      </c>
      <c r="C65" s="45" t="s">
        <v>15</v>
      </c>
      <c r="D65" s="46"/>
      <c r="E65" s="46"/>
      <c r="F65" s="46"/>
      <c r="G65" s="46"/>
      <c r="H65" s="46"/>
      <c r="I65" s="46"/>
      <c r="J65" s="47">
        <v>817700</v>
      </c>
      <c r="K65" s="46"/>
      <c r="L65" s="24">
        <f>SUM(L66:L89)</f>
        <v>29000</v>
      </c>
      <c r="M65" s="24">
        <f>SUM(M66:M89)</f>
        <v>846700</v>
      </c>
    </row>
    <row r="66" spans="1:13" ht="12.75">
      <c r="A66" s="16" t="s">
        <v>167</v>
      </c>
      <c r="B66" s="16" t="s">
        <v>89</v>
      </c>
      <c r="C66" s="49" t="s">
        <v>90</v>
      </c>
      <c r="D66" s="46"/>
      <c r="E66" s="46"/>
      <c r="F66" s="46"/>
      <c r="G66" s="46"/>
      <c r="H66" s="46"/>
      <c r="I66" s="46"/>
      <c r="J66" s="50">
        <v>12000</v>
      </c>
      <c r="K66" s="46"/>
      <c r="L66" s="20"/>
      <c r="M66" s="20">
        <f t="shared" si="0"/>
        <v>12000</v>
      </c>
    </row>
    <row r="67" spans="1:15" ht="12.75">
      <c r="A67" s="16" t="s">
        <v>168</v>
      </c>
      <c r="B67" s="16" t="s">
        <v>53</v>
      </c>
      <c r="C67" s="49" t="s">
        <v>54</v>
      </c>
      <c r="D67" s="46"/>
      <c r="E67" s="46"/>
      <c r="F67" s="46"/>
      <c r="G67" s="46"/>
      <c r="H67" s="46"/>
      <c r="I67" s="46"/>
      <c r="J67" s="50">
        <v>6600</v>
      </c>
      <c r="K67" s="46"/>
      <c r="L67" s="20"/>
      <c r="M67" s="20">
        <f t="shared" si="0"/>
        <v>6600</v>
      </c>
      <c r="O67" s="35"/>
    </row>
    <row r="68" spans="1:15" ht="12.75">
      <c r="A68" s="16" t="s">
        <v>169</v>
      </c>
      <c r="B68" s="16" t="s">
        <v>55</v>
      </c>
      <c r="C68" s="49" t="s">
        <v>56</v>
      </c>
      <c r="D68" s="46"/>
      <c r="E68" s="46"/>
      <c r="F68" s="46"/>
      <c r="G68" s="46"/>
      <c r="H68" s="46"/>
      <c r="I68" s="46"/>
      <c r="J68" s="50">
        <f>50000+23000</f>
        <v>73000</v>
      </c>
      <c r="K68" s="46"/>
      <c r="L68" s="20"/>
      <c r="M68" s="20">
        <f t="shared" si="0"/>
        <v>73000</v>
      </c>
      <c r="O68" s="35"/>
    </row>
    <row r="69" spans="1:15" ht="12.75">
      <c r="A69" s="16" t="s">
        <v>170</v>
      </c>
      <c r="B69" s="16" t="s">
        <v>57</v>
      </c>
      <c r="C69" s="49" t="s">
        <v>58</v>
      </c>
      <c r="D69" s="46"/>
      <c r="E69" s="46"/>
      <c r="F69" s="46"/>
      <c r="G69" s="46"/>
      <c r="H69" s="46"/>
      <c r="I69" s="46"/>
      <c r="J69" s="50">
        <f>50000+14000</f>
        <v>64000</v>
      </c>
      <c r="K69" s="46"/>
      <c r="L69" s="20"/>
      <c r="M69" s="20">
        <f t="shared" si="0"/>
        <v>64000</v>
      </c>
      <c r="O69" s="35"/>
    </row>
    <row r="70" spans="1:13" ht="12.75">
      <c r="A70" s="16" t="s">
        <v>171</v>
      </c>
      <c r="B70" s="16" t="s">
        <v>61</v>
      </c>
      <c r="C70" s="49" t="s">
        <v>62</v>
      </c>
      <c r="D70" s="46"/>
      <c r="E70" s="46"/>
      <c r="F70" s="46"/>
      <c r="G70" s="46"/>
      <c r="H70" s="46"/>
      <c r="I70" s="46"/>
      <c r="J70" s="50">
        <f>30000+3000</f>
        <v>33000</v>
      </c>
      <c r="K70" s="46"/>
      <c r="L70" s="20"/>
      <c r="M70" s="20">
        <f t="shared" si="0"/>
        <v>33000</v>
      </c>
    </row>
    <row r="71" spans="1:13" ht="12.75">
      <c r="A71" s="16" t="s">
        <v>172</v>
      </c>
      <c r="B71" s="16" t="s">
        <v>63</v>
      </c>
      <c r="C71" s="49" t="s">
        <v>64</v>
      </c>
      <c r="D71" s="46"/>
      <c r="E71" s="46"/>
      <c r="F71" s="46"/>
      <c r="G71" s="46"/>
      <c r="H71" s="46"/>
      <c r="I71" s="46"/>
      <c r="J71" s="50">
        <f>4000+1000</f>
        <v>5000</v>
      </c>
      <c r="K71" s="46"/>
      <c r="L71" s="20"/>
      <c r="M71" s="20">
        <f t="shared" si="0"/>
        <v>5000</v>
      </c>
    </row>
    <row r="72" spans="1:13" ht="12.75">
      <c r="A72" s="16" t="s">
        <v>173</v>
      </c>
      <c r="B72" s="16" t="s">
        <v>91</v>
      </c>
      <c r="C72" s="49" t="s">
        <v>92</v>
      </c>
      <c r="D72" s="46"/>
      <c r="E72" s="46"/>
      <c r="F72" s="46"/>
      <c r="G72" s="46"/>
      <c r="H72" s="46"/>
      <c r="I72" s="46"/>
      <c r="J72" s="50">
        <v>3200</v>
      </c>
      <c r="K72" s="46"/>
      <c r="L72" s="20"/>
      <c r="M72" s="20">
        <f t="shared" si="0"/>
        <v>3200</v>
      </c>
    </row>
    <row r="73" spans="1:13" ht="12.75">
      <c r="A73" s="16" t="s">
        <v>174</v>
      </c>
      <c r="B73" s="16" t="s">
        <v>65</v>
      </c>
      <c r="C73" s="49" t="s">
        <v>66</v>
      </c>
      <c r="D73" s="46"/>
      <c r="E73" s="46"/>
      <c r="F73" s="46"/>
      <c r="G73" s="46"/>
      <c r="H73" s="46"/>
      <c r="I73" s="46"/>
      <c r="J73" s="50">
        <v>86000</v>
      </c>
      <c r="K73" s="46"/>
      <c r="L73" s="20"/>
      <c r="M73" s="20">
        <f t="shared" si="0"/>
        <v>86000</v>
      </c>
    </row>
    <row r="74" spans="1:13" ht="12.75">
      <c r="A74" s="16" t="s">
        <v>175</v>
      </c>
      <c r="B74" s="16" t="s">
        <v>67</v>
      </c>
      <c r="C74" s="49" t="s">
        <v>68</v>
      </c>
      <c r="D74" s="46"/>
      <c r="E74" s="46"/>
      <c r="F74" s="46"/>
      <c r="G74" s="46"/>
      <c r="H74" s="46"/>
      <c r="I74" s="46"/>
      <c r="J74" s="50">
        <f>74000+40000</f>
        <v>114000</v>
      </c>
      <c r="K74" s="46"/>
      <c r="L74" s="20"/>
      <c r="M74" s="20">
        <f t="shared" si="0"/>
        <v>114000</v>
      </c>
    </row>
    <row r="75" spans="1:13" ht="12.75">
      <c r="A75" s="16" t="s">
        <v>176</v>
      </c>
      <c r="B75" s="16" t="s">
        <v>93</v>
      </c>
      <c r="C75" s="49" t="s">
        <v>94</v>
      </c>
      <c r="D75" s="46"/>
      <c r="E75" s="46"/>
      <c r="F75" s="46"/>
      <c r="G75" s="46"/>
      <c r="H75" s="46"/>
      <c r="I75" s="46"/>
      <c r="J75" s="50">
        <v>1000</v>
      </c>
      <c r="K75" s="46"/>
      <c r="L75" s="20"/>
      <c r="M75" s="20">
        <f t="shared" si="0"/>
        <v>1000</v>
      </c>
    </row>
    <row r="76" spans="1:13" ht="12.75">
      <c r="A76" s="16" t="s">
        <v>177</v>
      </c>
      <c r="B76" s="16" t="s">
        <v>69</v>
      </c>
      <c r="C76" s="49" t="s">
        <v>70</v>
      </c>
      <c r="D76" s="46"/>
      <c r="E76" s="46"/>
      <c r="F76" s="46"/>
      <c r="G76" s="46"/>
      <c r="H76" s="46"/>
      <c r="I76" s="46"/>
      <c r="J76" s="50">
        <v>20000</v>
      </c>
      <c r="K76" s="46"/>
      <c r="L76" s="20"/>
      <c r="M76" s="20">
        <f t="shared" si="0"/>
        <v>20000</v>
      </c>
    </row>
    <row r="77" spans="1:13" ht="12.75">
      <c r="A77" s="16" t="s">
        <v>178</v>
      </c>
      <c r="B77" s="16" t="s">
        <v>71</v>
      </c>
      <c r="C77" s="49" t="s">
        <v>72</v>
      </c>
      <c r="D77" s="46"/>
      <c r="E77" s="46"/>
      <c r="F77" s="46"/>
      <c r="G77" s="46"/>
      <c r="H77" s="46"/>
      <c r="I77" s="46"/>
      <c r="J77" s="50">
        <v>84000</v>
      </c>
      <c r="K77" s="46"/>
      <c r="L77" s="20"/>
      <c r="M77" s="20">
        <f t="shared" si="0"/>
        <v>84000</v>
      </c>
    </row>
    <row r="78" spans="1:13" ht="12.75">
      <c r="A78" s="16" t="s">
        <v>179</v>
      </c>
      <c r="B78" s="16" t="s">
        <v>95</v>
      </c>
      <c r="C78" s="49" t="s">
        <v>96</v>
      </c>
      <c r="D78" s="46"/>
      <c r="E78" s="46"/>
      <c r="F78" s="46"/>
      <c r="G78" s="46"/>
      <c r="H78" s="46"/>
      <c r="I78" s="46"/>
      <c r="J78" s="50">
        <v>2000</v>
      </c>
      <c r="K78" s="46"/>
      <c r="L78" s="20"/>
      <c r="M78" s="20">
        <f t="shared" si="0"/>
        <v>2000</v>
      </c>
    </row>
    <row r="79" spans="1:13" ht="12.75">
      <c r="A79" s="16" t="s">
        <v>180</v>
      </c>
      <c r="B79" s="16" t="s">
        <v>73</v>
      </c>
      <c r="C79" s="49" t="s">
        <v>74</v>
      </c>
      <c r="D79" s="46"/>
      <c r="E79" s="46"/>
      <c r="F79" s="46"/>
      <c r="G79" s="46"/>
      <c r="H79" s="46"/>
      <c r="I79" s="46"/>
      <c r="J79" s="50">
        <v>6000</v>
      </c>
      <c r="K79" s="46"/>
      <c r="L79" s="20">
        <v>10000</v>
      </c>
      <c r="M79" s="20">
        <f t="shared" si="0"/>
        <v>16000</v>
      </c>
    </row>
    <row r="80" spans="1:13" ht="12.75">
      <c r="A80" s="16" t="s">
        <v>181</v>
      </c>
      <c r="B80" s="16" t="s">
        <v>75</v>
      </c>
      <c r="C80" s="49" t="s">
        <v>76</v>
      </c>
      <c r="D80" s="46"/>
      <c r="E80" s="46"/>
      <c r="F80" s="46"/>
      <c r="G80" s="46"/>
      <c r="H80" s="46"/>
      <c r="I80" s="46"/>
      <c r="J80" s="50">
        <f>106000+22000</f>
        <v>128000</v>
      </c>
      <c r="K80" s="46"/>
      <c r="L80" s="20">
        <v>19000</v>
      </c>
      <c r="M80" s="20">
        <f t="shared" si="0"/>
        <v>147000</v>
      </c>
    </row>
    <row r="81" spans="1:13" ht="12.75">
      <c r="A81" s="16" t="s">
        <v>182</v>
      </c>
      <c r="B81" s="16" t="s">
        <v>87</v>
      </c>
      <c r="C81" s="49" t="s">
        <v>88</v>
      </c>
      <c r="D81" s="46"/>
      <c r="E81" s="46"/>
      <c r="F81" s="46"/>
      <c r="G81" s="46"/>
      <c r="H81" s="46"/>
      <c r="I81" s="46"/>
      <c r="J81" s="50">
        <f>91400+32000</f>
        <v>123400</v>
      </c>
      <c r="K81" s="46"/>
      <c r="L81" s="20"/>
      <c r="M81" s="20">
        <f t="shared" si="0"/>
        <v>123400</v>
      </c>
    </row>
    <row r="82" spans="1:13" ht="12.75">
      <c r="A82" s="16" t="s">
        <v>190</v>
      </c>
      <c r="B82" s="18">
        <v>3241</v>
      </c>
      <c r="C82" s="49" t="s">
        <v>108</v>
      </c>
      <c r="D82" s="46"/>
      <c r="E82" s="46"/>
      <c r="F82" s="46"/>
      <c r="G82" s="46"/>
      <c r="H82" s="46"/>
      <c r="I82" s="46"/>
      <c r="J82" s="50">
        <v>500</v>
      </c>
      <c r="K82" s="46">
        <v>500</v>
      </c>
      <c r="L82" s="20"/>
      <c r="M82" s="20">
        <f t="shared" si="0"/>
        <v>500</v>
      </c>
    </row>
    <row r="83" spans="1:13" ht="12.75">
      <c r="A83" s="16" t="s">
        <v>183</v>
      </c>
      <c r="B83" s="16" t="s">
        <v>79</v>
      </c>
      <c r="C83" s="49" t="s">
        <v>80</v>
      </c>
      <c r="D83" s="46"/>
      <c r="E83" s="46"/>
      <c r="F83" s="46"/>
      <c r="G83" s="46"/>
      <c r="H83" s="46"/>
      <c r="I83" s="46"/>
      <c r="J83" s="50">
        <v>4000</v>
      </c>
      <c r="K83" s="46"/>
      <c r="L83" s="20"/>
      <c r="M83" s="20">
        <f t="shared" si="0"/>
        <v>4000</v>
      </c>
    </row>
    <row r="84" spans="1:13" ht="12.75">
      <c r="A84" s="16" t="s">
        <v>184</v>
      </c>
      <c r="B84" s="16" t="s">
        <v>97</v>
      </c>
      <c r="C84" s="49" t="s">
        <v>98</v>
      </c>
      <c r="D84" s="46"/>
      <c r="E84" s="46"/>
      <c r="F84" s="46"/>
      <c r="G84" s="46"/>
      <c r="H84" s="46"/>
      <c r="I84" s="46"/>
      <c r="J84" s="50">
        <f>5000+4000</f>
        <v>9000</v>
      </c>
      <c r="K84" s="46"/>
      <c r="L84" s="20"/>
      <c r="M84" s="20">
        <f t="shared" si="0"/>
        <v>9000</v>
      </c>
    </row>
    <row r="85" spans="1:13" ht="12.75">
      <c r="A85" s="16" t="s">
        <v>185</v>
      </c>
      <c r="B85" s="16" t="s">
        <v>81</v>
      </c>
      <c r="C85" s="49" t="s">
        <v>82</v>
      </c>
      <c r="D85" s="46"/>
      <c r="E85" s="46"/>
      <c r="F85" s="46"/>
      <c r="G85" s="46"/>
      <c r="H85" s="46"/>
      <c r="I85" s="46"/>
      <c r="J85" s="50">
        <v>1300</v>
      </c>
      <c r="K85" s="46"/>
      <c r="L85" s="20"/>
      <c r="M85" s="20">
        <f t="shared" si="0"/>
        <v>1300</v>
      </c>
    </row>
    <row r="86" spans="1:13" ht="12.75">
      <c r="A86" s="16" t="s">
        <v>186</v>
      </c>
      <c r="B86" s="16" t="s">
        <v>83</v>
      </c>
      <c r="C86" s="49" t="s">
        <v>84</v>
      </c>
      <c r="D86" s="46"/>
      <c r="E86" s="46"/>
      <c r="F86" s="46"/>
      <c r="G86" s="46"/>
      <c r="H86" s="46"/>
      <c r="I86" s="46"/>
      <c r="J86" s="50">
        <v>23000</v>
      </c>
      <c r="K86" s="46"/>
      <c r="L86" s="20"/>
      <c r="M86" s="20">
        <v>23000</v>
      </c>
    </row>
    <row r="87" spans="1:13" ht="12.75">
      <c r="A87" s="16" t="s">
        <v>187</v>
      </c>
      <c r="B87" s="16" t="s">
        <v>99</v>
      </c>
      <c r="C87" s="49" t="s">
        <v>100</v>
      </c>
      <c r="D87" s="46"/>
      <c r="E87" s="46"/>
      <c r="F87" s="46"/>
      <c r="G87" s="46"/>
      <c r="H87" s="46"/>
      <c r="I87" s="46"/>
      <c r="J87" s="50">
        <v>4000</v>
      </c>
      <c r="K87" s="46"/>
      <c r="L87" s="20"/>
      <c r="M87" s="20">
        <f t="shared" si="0"/>
        <v>4000</v>
      </c>
    </row>
    <row r="88" spans="1:13" ht="12.75">
      <c r="A88" s="16" t="s">
        <v>188</v>
      </c>
      <c r="B88" s="16" t="s">
        <v>85</v>
      </c>
      <c r="C88" s="49" t="s">
        <v>86</v>
      </c>
      <c r="D88" s="46"/>
      <c r="E88" s="46"/>
      <c r="F88" s="46"/>
      <c r="G88" s="46"/>
      <c r="H88" s="46"/>
      <c r="I88" s="46"/>
      <c r="J88" s="50">
        <v>14600</v>
      </c>
      <c r="K88" s="46"/>
      <c r="L88" s="20"/>
      <c r="M88" s="20">
        <f t="shared" si="0"/>
        <v>14600</v>
      </c>
    </row>
    <row r="89" spans="1:13" ht="12.75">
      <c r="A89" s="16" t="s">
        <v>189</v>
      </c>
      <c r="B89" s="16" t="s">
        <v>101</v>
      </c>
      <c r="C89" s="49" t="s">
        <v>102</v>
      </c>
      <c r="D89" s="46"/>
      <c r="E89" s="46"/>
      <c r="F89" s="46"/>
      <c r="G89" s="46"/>
      <c r="H89" s="46"/>
      <c r="I89" s="46"/>
      <c r="J89" s="50">
        <v>100</v>
      </c>
      <c r="K89" s="46"/>
      <c r="L89" s="20"/>
      <c r="M89" s="20">
        <f t="shared" si="0"/>
        <v>100</v>
      </c>
    </row>
    <row r="90" spans="1:13" ht="12.75">
      <c r="A90" s="15"/>
      <c r="B90" s="15" t="s">
        <v>18</v>
      </c>
      <c r="C90" s="45" t="s">
        <v>19</v>
      </c>
      <c r="D90" s="46"/>
      <c r="E90" s="46"/>
      <c r="F90" s="46"/>
      <c r="G90" s="46"/>
      <c r="H90" s="46"/>
      <c r="I90" s="46"/>
      <c r="J90" s="47">
        <f>SUM(J91:K117)</f>
        <v>655800</v>
      </c>
      <c r="K90" s="46"/>
      <c r="L90" s="24">
        <f>SUM(L91:L117)</f>
        <v>28600</v>
      </c>
      <c r="M90" s="24">
        <f>SUM(M91:M117)</f>
        <v>684400</v>
      </c>
    </row>
    <row r="91" spans="1:15" ht="12.75">
      <c r="A91" s="16" t="s">
        <v>207</v>
      </c>
      <c r="B91" s="16" t="s">
        <v>45</v>
      </c>
      <c r="C91" s="49" t="s">
        <v>46</v>
      </c>
      <c r="D91" s="46"/>
      <c r="E91" s="46"/>
      <c r="F91" s="46"/>
      <c r="G91" s="46"/>
      <c r="H91" s="46"/>
      <c r="I91" s="46"/>
      <c r="J91" s="50">
        <v>473000</v>
      </c>
      <c r="K91" s="46"/>
      <c r="L91" s="20">
        <v>24000</v>
      </c>
      <c r="M91" s="20">
        <f t="shared" si="0"/>
        <v>497000</v>
      </c>
      <c r="O91" s="30"/>
    </row>
    <row r="92" spans="1:15" ht="12.75">
      <c r="A92" s="16" t="s">
        <v>208</v>
      </c>
      <c r="B92" s="16" t="s">
        <v>47</v>
      </c>
      <c r="C92" s="49" t="s">
        <v>48</v>
      </c>
      <c r="D92" s="46"/>
      <c r="E92" s="46"/>
      <c r="F92" s="46"/>
      <c r="G92" s="46"/>
      <c r="H92" s="46"/>
      <c r="I92" s="46"/>
      <c r="J92" s="50">
        <v>20000</v>
      </c>
      <c r="K92" s="46"/>
      <c r="L92" s="20">
        <v>9000</v>
      </c>
      <c r="M92" s="20">
        <f t="shared" si="0"/>
        <v>29000</v>
      </c>
      <c r="O92" s="30"/>
    </row>
    <row r="93" spans="1:15" ht="12.75">
      <c r="A93" s="16" t="s">
        <v>209</v>
      </c>
      <c r="B93" s="16" t="s">
        <v>49</v>
      </c>
      <c r="C93" s="49" t="s">
        <v>50</v>
      </c>
      <c r="D93" s="46"/>
      <c r="E93" s="46"/>
      <c r="F93" s="46"/>
      <c r="G93" s="46"/>
      <c r="H93" s="46"/>
      <c r="I93" s="46"/>
      <c r="J93" s="50">
        <v>67000</v>
      </c>
      <c r="K93" s="46"/>
      <c r="L93" s="20">
        <v>12000</v>
      </c>
      <c r="M93" s="20">
        <f t="shared" si="0"/>
        <v>79000</v>
      </c>
      <c r="O93" s="30"/>
    </row>
    <row r="94" spans="1:15" ht="12.75">
      <c r="A94" s="16" t="s">
        <v>210</v>
      </c>
      <c r="B94" s="16" t="s">
        <v>89</v>
      </c>
      <c r="C94" s="49" t="s">
        <v>90</v>
      </c>
      <c r="D94" s="46"/>
      <c r="E94" s="46"/>
      <c r="F94" s="46"/>
      <c r="G94" s="46"/>
      <c r="H94" s="46"/>
      <c r="I94" s="46"/>
      <c r="J94" s="50">
        <v>1600</v>
      </c>
      <c r="K94" s="46"/>
      <c r="L94" s="20">
        <v>1500</v>
      </c>
      <c r="M94" s="20">
        <f t="shared" si="0"/>
        <v>3100</v>
      </c>
      <c r="O94" s="30"/>
    </row>
    <row r="95" spans="1:15" ht="12.75">
      <c r="A95" s="16" t="s">
        <v>211</v>
      </c>
      <c r="B95" s="16" t="s">
        <v>51</v>
      </c>
      <c r="C95" s="49" t="s">
        <v>52</v>
      </c>
      <c r="D95" s="46"/>
      <c r="E95" s="46"/>
      <c r="F95" s="46"/>
      <c r="G95" s="46"/>
      <c r="H95" s="46"/>
      <c r="I95" s="46"/>
      <c r="J95" s="50">
        <v>12600</v>
      </c>
      <c r="K95" s="46"/>
      <c r="L95" s="20">
        <v>-100</v>
      </c>
      <c r="M95" s="20">
        <f t="shared" si="0"/>
        <v>12500</v>
      </c>
      <c r="O95" s="30"/>
    </row>
    <row r="96" spans="1:15" ht="12.75">
      <c r="A96" s="16" t="s">
        <v>212</v>
      </c>
      <c r="B96" s="16" t="s">
        <v>53</v>
      </c>
      <c r="C96" s="49" t="s">
        <v>54</v>
      </c>
      <c r="D96" s="46"/>
      <c r="E96" s="46"/>
      <c r="F96" s="46"/>
      <c r="G96" s="46"/>
      <c r="H96" s="46"/>
      <c r="I96" s="46"/>
      <c r="J96" s="50">
        <v>600</v>
      </c>
      <c r="K96" s="46"/>
      <c r="L96" s="20">
        <v>-300</v>
      </c>
      <c r="M96" s="20">
        <f t="shared" si="0"/>
        <v>300</v>
      </c>
      <c r="O96" s="30"/>
    </row>
    <row r="97" spans="1:15" ht="12.75">
      <c r="A97" s="16" t="s">
        <v>213</v>
      </c>
      <c r="B97" s="16" t="s">
        <v>103</v>
      </c>
      <c r="C97" s="49" t="s">
        <v>104</v>
      </c>
      <c r="D97" s="46"/>
      <c r="E97" s="46"/>
      <c r="F97" s="46"/>
      <c r="G97" s="46"/>
      <c r="H97" s="46"/>
      <c r="I97" s="46"/>
      <c r="J97" s="50">
        <v>1000</v>
      </c>
      <c r="K97" s="46"/>
      <c r="L97" s="20">
        <v>-600</v>
      </c>
      <c r="M97" s="20">
        <f t="shared" si="0"/>
        <v>400</v>
      </c>
      <c r="O97" s="30"/>
    </row>
    <row r="98" spans="1:15" ht="12.75">
      <c r="A98" s="16" t="s">
        <v>214</v>
      </c>
      <c r="B98" s="16" t="s">
        <v>55</v>
      </c>
      <c r="C98" s="49" t="s">
        <v>56</v>
      </c>
      <c r="D98" s="46"/>
      <c r="E98" s="46"/>
      <c r="F98" s="46"/>
      <c r="G98" s="46"/>
      <c r="H98" s="46"/>
      <c r="I98" s="46"/>
      <c r="J98" s="50">
        <v>1900</v>
      </c>
      <c r="K98" s="46"/>
      <c r="L98" s="20">
        <v>800</v>
      </c>
      <c r="M98" s="20">
        <f t="shared" si="0"/>
        <v>2700</v>
      </c>
      <c r="O98" s="30"/>
    </row>
    <row r="99" spans="1:15" ht="12.75">
      <c r="A99" s="16" t="s">
        <v>215</v>
      </c>
      <c r="B99" s="16" t="s">
        <v>57</v>
      </c>
      <c r="C99" s="49" t="s">
        <v>58</v>
      </c>
      <c r="D99" s="46"/>
      <c r="E99" s="46"/>
      <c r="F99" s="46"/>
      <c r="G99" s="46"/>
      <c r="H99" s="46"/>
      <c r="I99" s="46"/>
      <c r="J99" s="50">
        <v>1300</v>
      </c>
      <c r="K99" s="46"/>
      <c r="L99" s="20">
        <v>300</v>
      </c>
      <c r="M99" s="20">
        <f t="shared" si="0"/>
        <v>1600</v>
      </c>
      <c r="O99" s="30"/>
    </row>
    <row r="100" spans="1:15" ht="12.75">
      <c r="A100" s="16" t="s">
        <v>216</v>
      </c>
      <c r="B100" s="16" t="s">
        <v>59</v>
      </c>
      <c r="C100" s="49" t="s">
        <v>60</v>
      </c>
      <c r="D100" s="46"/>
      <c r="E100" s="46"/>
      <c r="F100" s="46"/>
      <c r="G100" s="46"/>
      <c r="H100" s="46"/>
      <c r="I100" s="46"/>
      <c r="J100" s="50">
        <v>22000</v>
      </c>
      <c r="K100" s="46"/>
      <c r="L100" s="20">
        <v>-10000</v>
      </c>
      <c r="M100" s="20">
        <f t="shared" si="0"/>
        <v>12000</v>
      </c>
      <c r="O100" s="30"/>
    </row>
    <row r="101" spans="1:15" ht="12.75">
      <c r="A101" s="16" t="s">
        <v>217</v>
      </c>
      <c r="B101" s="16" t="s">
        <v>61</v>
      </c>
      <c r="C101" s="49" t="s">
        <v>62</v>
      </c>
      <c r="D101" s="46"/>
      <c r="E101" s="46"/>
      <c r="F101" s="46"/>
      <c r="G101" s="46"/>
      <c r="H101" s="46"/>
      <c r="I101" s="46"/>
      <c r="J101" s="50">
        <v>100</v>
      </c>
      <c r="K101" s="46"/>
      <c r="L101" s="20"/>
      <c r="M101" s="20">
        <f t="shared" si="0"/>
        <v>100</v>
      </c>
      <c r="O101" s="30"/>
    </row>
    <row r="102" spans="1:15" ht="12.75">
      <c r="A102" s="16" t="s">
        <v>218</v>
      </c>
      <c r="B102" s="16" t="s">
        <v>63</v>
      </c>
      <c r="C102" s="49" t="s">
        <v>64</v>
      </c>
      <c r="D102" s="46"/>
      <c r="E102" s="46"/>
      <c r="F102" s="46"/>
      <c r="G102" s="46"/>
      <c r="H102" s="46"/>
      <c r="I102" s="46"/>
      <c r="J102" s="50">
        <v>1300</v>
      </c>
      <c r="K102" s="46"/>
      <c r="L102" s="20">
        <v>-1200</v>
      </c>
      <c r="M102" s="20">
        <f t="shared" si="0"/>
        <v>100</v>
      </c>
      <c r="O102" s="30"/>
    </row>
    <row r="103" spans="1:15" ht="12.75">
      <c r="A103" s="16" t="s">
        <v>219</v>
      </c>
      <c r="B103" s="16" t="s">
        <v>91</v>
      </c>
      <c r="C103" s="49" t="s">
        <v>92</v>
      </c>
      <c r="D103" s="46"/>
      <c r="E103" s="46"/>
      <c r="F103" s="46"/>
      <c r="G103" s="46"/>
      <c r="H103" s="46"/>
      <c r="I103" s="46"/>
      <c r="J103" s="50">
        <v>200</v>
      </c>
      <c r="K103" s="46"/>
      <c r="L103" s="20">
        <v>-100</v>
      </c>
      <c r="M103" s="20">
        <f t="shared" si="0"/>
        <v>100</v>
      </c>
      <c r="O103" s="30"/>
    </row>
    <row r="104" spans="1:15" ht="12.75">
      <c r="A104" s="16" t="s">
        <v>220</v>
      </c>
      <c r="B104" s="16" t="s">
        <v>65</v>
      </c>
      <c r="C104" s="49" t="s">
        <v>66</v>
      </c>
      <c r="D104" s="46"/>
      <c r="E104" s="46"/>
      <c r="F104" s="46"/>
      <c r="G104" s="46"/>
      <c r="H104" s="46"/>
      <c r="I104" s="46"/>
      <c r="J104" s="50">
        <v>4000</v>
      </c>
      <c r="K104" s="46"/>
      <c r="L104" s="20">
        <v>-2300</v>
      </c>
      <c r="M104" s="20">
        <f t="shared" si="0"/>
        <v>1700</v>
      </c>
      <c r="O104" s="30"/>
    </row>
    <row r="105" spans="1:15" ht="12.75">
      <c r="A105" s="16" t="s">
        <v>221</v>
      </c>
      <c r="B105" s="16" t="s">
        <v>67</v>
      </c>
      <c r="C105" s="49" t="s">
        <v>68</v>
      </c>
      <c r="D105" s="46"/>
      <c r="E105" s="46"/>
      <c r="F105" s="46"/>
      <c r="G105" s="46"/>
      <c r="H105" s="46"/>
      <c r="I105" s="46"/>
      <c r="J105" s="50">
        <v>22600</v>
      </c>
      <c r="K105" s="46"/>
      <c r="L105" s="20">
        <v>-5100</v>
      </c>
      <c r="M105" s="20">
        <f t="shared" si="0"/>
        <v>17500</v>
      </c>
      <c r="O105" s="30"/>
    </row>
    <row r="106" spans="1:15" ht="12.75">
      <c r="A106" s="16" t="s">
        <v>222</v>
      </c>
      <c r="B106" s="16" t="s">
        <v>69</v>
      </c>
      <c r="C106" s="49" t="s">
        <v>70</v>
      </c>
      <c r="D106" s="46"/>
      <c r="E106" s="46"/>
      <c r="F106" s="46"/>
      <c r="G106" s="46"/>
      <c r="H106" s="46"/>
      <c r="I106" s="46"/>
      <c r="J106" s="50">
        <v>8700</v>
      </c>
      <c r="K106" s="46"/>
      <c r="L106" s="20">
        <v>-200</v>
      </c>
      <c r="M106" s="20">
        <f t="shared" si="0"/>
        <v>8500</v>
      </c>
      <c r="O106" s="30"/>
    </row>
    <row r="107" spans="1:15" ht="12.75">
      <c r="A107" s="16" t="s">
        <v>223</v>
      </c>
      <c r="B107" s="16" t="s">
        <v>71</v>
      </c>
      <c r="C107" s="49" t="s">
        <v>72</v>
      </c>
      <c r="D107" s="46"/>
      <c r="E107" s="46"/>
      <c r="F107" s="46"/>
      <c r="G107" s="46"/>
      <c r="H107" s="46"/>
      <c r="I107" s="46"/>
      <c r="J107" s="50">
        <v>600</v>
      </c>
      <c r="K107" s="46"/>
      <c r="L107" s="20">
        <v>900</v>
      </c>
      <c r="M107" s="20">
        <f t="shared" si="0"/>
        <v>1500</v>
      </c>
      <c r="O107" s="30"/>
    </row>
    <row r="108" spans="1:15" ht="12.75">
      <c r="A108" s="16" t="s">
        <v>224</v>
      </c>
      <c r="B108" s="16" t="s">
        <v>95</v>
      </c>
      <c r="C108" s="49" t="s">
        <v>96</v>
      </c>
      <c r="D108" s="46"/>
      <c r="E108" s="46"/>
      <c r="F108" s="46"/>
      <c r="G108" s="46"/>
      <c r="H108" s="46"/>
      <c r="I108" s="46"/>
      <c r="J108" s="50">
        <v>700</v>
      </c>
      <c r="K108" s="46"/>
      <c r="L108" s="20">
        <v>-600</v>
      </c>
      <c r="M108" s="20">
        <f aca="true" t="shared" si="1" ref="M108:M117">J108+L108</f>
        <v>100</v>
      </c>
      <c r="O108" s="30"/>
    </row>
    <row r="109" spans="1:15" ht="12.75">
      <c r="A109" s="16" t="s">
        <v>225</v>
      </c>
      <c r="B109" s="16" t="s">
        <v>73</v>
      </c>
      <c r="C109" s="49" t="s">
        <v>74</v>
      </c>
      <c r="D109" s="46"/>
      <c r="E109" s="46"/>
      <c r="F109" s="46"/>
      <c r="G109" s="46"/>
      <c r="H109" s="46"/>
      <c r="I109" s="46"/>
      <c r="J109" s="50">
        <v>600</v>
      </c>
      <c r="K109" s="46"/>
      <c r="L109" s="20">
        <v>-400</v>
      </c>
      <c r="M109" s="20">
        <f t="shared" si="1"/>
        <v>200</v>
      </c>
      <c r="O109" s="30"/>
    </row>
    <row r="110" spans="1:15" ht="12.75">
      <c r="A110" s="16" t="s">
        <v>226</v>
      </c>
      <c r="B110" s="16" t="s">
        <v>75</v>
      </c>
      <c r="C110" s="49" t="s">
        <v>76</v>
      </c>
      <c r="D110" s="46"/>
      <c r="E110" s="46"/>
      <c r="F110" s="46"/>
      <c r="G110" s="46"/>
      <c r="H110" s="46"/>
      <c r="I110" s="46"/>
      <c r="J110" s="50">
        <v>5400</v>
      </c>
      <c r="K110" s="46"/>
      <c r="L110" s="20">
        <v>3600</v>
      </c>
      <c r="M110" s="20">
        <f t="shared" si="1"/>
        <v>9000</v>
      </c>
      <c r="O110" s="30"/>
    </row>
    <row r="111" spans="1:15" ht="12.75">
      <c r="A111" s="16" t="s">
        <v>227</v>
      </c>
      <c r="B111" s="16" t="s">
        <v>87</v>
      </c>
      <c r="C111" s="49" t="s">
        <v>88</v>
      </c>
      <c r="D111" s="46"/>
      <c r="E111" s="46"/>
      <c r="F111" s="46"/>
      <c r="G111" s="46"/>
      <c r="H111" s="46"/>
      <c r="I111" s="46"/>
      <c r="J111" s="50">
        <v>2700</v>
      </c>
      <c r="K111" s="46"/>
      <c r="L111" s="20">
        <v>300</v>
      </c>
      <c r="M111" s="20">
        <f t="shared" si="1"/>
        <v>3000</v>
      </c>
      <c r="O111" s="30"/>
    </row>
    <row r="112" spans="1:15" ht="12.75">
      <c r="A112" s="16" t="s">
        <v>228</v>
      </c>
      <c r="B112" s="16" t="s">
        <v>79</v>
      </c>
      <c r="C112" s="49" t="s">
        <v>80</v>
      </c>
      <c r="D112" s="46"/>
      <c r="E112" s="46"/>
      <c r="F112" s="46"/>
      <c r="G112" s="46"/>
      <c r="H112" s="46"/>
      <c r="I112" s="46"/>
      <c r="J112" s="50">
        <v>1600</v>
      </c>
      <c r="K112" s="46"/>
      <c r="L112" s="20">
        <v>-100</v>
      </c>
      <c r="M112" s="20">
        <f t="shared" si="1"/>
        <v>1500</v>
      </c>
      <c r="O112" s="30"/>
    </row>
    <row r="113" spans="1:15" ht="12.75">
      <c r="A113" s="16" t="s">
        <v>229</v>
      </c>
      <c r="B113" s="16" t="s">
        <v>97</v>
      </c>
      <c r="C113" s="49" t="s">
        <v>98</v>
      </c>
      <c r="D113" s="46"/>
      <c r="E113" s="46"/>
      <c r="F113" s="46"/>
      <c r="G113" s="46"/>
      <c r="H113" s="46"/>
      <c r="I113" s="46"/>
      <c r="J113" s="50">
        <v>800</v>
      </c>
      <c r="K113" s="46"/>
      <c r="L113" s="20">
        <v>600</v>
      </c>
      <c r="M113" s="20">
        <f t="shared" si="1"/>
        <v>1400</v>
      </c>
      <c r="O113" s="30"/>
    </row>
    <row r="114" spans="1:15" ht="12.75">
      <c r="A114" s="16" t="s">
        <v>230</v>
      </c>
      <c r="B114" s="16" t="s">
        <v>83</v>
      </c>
      <c r="C114" s="49" t="s">
        <v>84</v>
      </c>
      <c r="D114" s="46"/>
      <c r="E114" s="46"/>
      <c r="F114" s="46"/>
      <c r="G114" s="46"/>
      <c r="H114" s="46"/>
      <c r="I114" s="46"/>
      <c r="J114" s="50">
        <v>600</v>
      </c>
      <c r="K114" s="46"/>
      <c r="L114" s="20">
        <v>-300</v>
      </c>
      <c r="M114" s="20">
        <f t="shared" si="1"/>
        <v>300</v>
      </c>
      <c r="O114" s="30"/>
    </row>
    <row r="115" spans="1:15" ht="12.75">
      <c r="A115" s="16" t="s">
        <v>231</v>
      </c>
      <c r="B115" s="16" t="s">
        <v>99</v>
      </c>
      <c r="C115" s="49" t="s">
        <v>100</v>
      </c>
      <c r="D115" s="46"/>
      <c r="E115" s="46"/>
      <c r="F115" s="46"/>
      <c r="G115" s="46"/>
      <c r="H115" s="46"/>
      <c r="I115" s="46"/>
      <c r="J115" s="50">
        <v>2000</v>
      </c>
      <c r="K115" s="46"/>
      <c r="L115" s="20">
        <v>-1300</v>
      </c>
      <c r="M115" s="20">
        <f t="shared" si="1"/>
        <v>700</v>
      </c>
      <c r="O115" s="30"/>
    </row>
    <row r="116" spans="1:15" ht="12.75">
      <c r="A116" s="16" t="s">
        <v>232</v>
      </c>
      <c r="B116" s="16" t="s">
        <v>85</v>
      </c>
      <c r="C116" s="49" t="s">
        <v>86</v>
      </c>
      <c r="D116" s="46"/>
      <c r="E116" s="46"/>
      <c r="F116" s="46"/>
      <c r="G116" s="46"/>
      <c r="H116" s="46"/>
      <c r="I116" s="46"/>
      <c r="J116" s="50">
        <v>2700</v>
      </c>
      <c r="K116" s="46"/>
      <c r="L116" s="20">
        <v>-1700</v>
      </c>
      <c r="M116" s="20">
        <f t="shared" si="1"/>
        <v>1000</v>
      </c>
      <c r="O116" s="30"/>
    </row>
    <row r="117" spans="1:15" ht="12.75">
      <c r="A117" s="16" t="s">
        <v>233</v>
      </c>
      <c r="B117" s="16" t="s">
        <v>101</v>
      </c>
      <c r="C117" s="49" t="s">
        <v>102</v>
      </c>
      <c r="D117" s="46"/>
      <c r="E117" s="46"/>
      <c r="F117" s="46"/>
      <c r="G117" s="46"/>
      <c r="H117" s="46"/>
      <c r="I117" s="46"/>
      <c r="J117" s="50">
        <v>200</v>
      </c>
      <c r="K117" s="46"/>
      <c r="L117" s="20">
        <v>-100</v>
      </c>
      <c r="M117" s="20">
        <f t="shared" si="1"/>
        <v>100</v>
      </c>
      <c r="O117" s="30"/>
    </row>
    <row r="118" spans="1:13" ht="12.75">
      <c r="A118" s="15"/>
      <c r="B118" s="15" t="s">
        <v>24</v>
      </c>
      <c r="C118" s="45" t="s">
        <v>25</v>
      </c>
      <c r="D118" s="46"/>
      <c r="E118" s="46"/>
      <c r="F118" s="46"/>
      <c r="G118" s="46"/>
      <c r="H118" s="46"/>
      <c r="I118" s="46"/>
      <c r="J118" s="47">
        <f>SUM(J119:K123)</f>
        <v>1000</v>
      </c>
      <c r="K118" s="46"/>
      <c r="L118" s="24">
        <f>SUM(L119:L123)</f>
        <v>0</v>
      </c>
      <c r="M118" s="24">
        <f>SUM(M119:M123)</f>
        <v>1000</v>
      </c>
    </row>
    <row r="119" spans="1:13" ht="12.75">
      <c r="A119" s="16" t="s">
        <v>253</v>
      </c>
      <c r="B119" s="16" t="s">
        <v>55</v>
      </c>
      <c r="C119" s="49" t="s">
        <v>56</v>
      </c>
      <c r="D119" s="46"/>
      <c r="E119" s="46"/>
      <c r="F119" s="46"/>
      <c r="G119" s="46"/>
      <c r="H119" s="46"/>
      <c r="I119" s="46"/>
      <c r="J119" s="50">
        <v>100</v>
      </c>
      <c r="K119" s="46"/>
      <c r="L119" s="20"/>
      <c r="M119" s="20">
        <f>J119+L119</f>
        <v>100</v>
      </c>
    </row>
    <row r="120" spans="1:13" ht="12.75">
      <c r="A120" s="16" t="s">
        <v>254</v>
      </c>
      <c r="B120" s="16" t="s">
        <v>57</v>
      </c>
      <c r="C120" s="49" t="s">
        <v>58</v>
      </c>
      <c r="D120" s="46"/>
      <c r="E120" s="46"/>
      <c r="F120" s="46"/>
      <c r="G120" s="46"/>
      <c r="H120" s="46"/>
      <c r="I120" s="46"/>
      <c r="J120" s="50">
        <v>100</v>
      </c>
      <c r="K120" s="46"/>
      <c r="L120" s="20"/>
      <c r="M120" s="20">
        <f>J120+L120</f>
        <v>100</v>
      </c>
    </row>
    <row r="121" spans="1:13" ht="12.75">
      <c r="A121" s="16" t="s">
        <v>255</v>
      </c>
      <c r="B121" s="16" t="s">
        <v>63</v>
      </c>
      <c r="C121" s="49" t="s">
        <v>64</v>
      </c>
      <c r="D121" s="46"/>
      <c r="E121" s="46"/>
      <c r="F121" s="46"/>
      <c r="G121" s="46"/>
      <c r="H121" s="46"/>
      <c r="I121" s="46"/>
      <c r="J121" s="50">
        <v>300</v>
      </c>
      <c r="K121" s="46"/>
      <c r="L121" s="20"/>
      <c r="M121" s="20">
        <f>J121+L121</f>
        <v>300</v>
      </c>
    </row>
    <row r="122" spans="1:13" ht="12.75">
      <c r="A122" s="16" t="s">
        <v>256</v>
      </c>
      <c r="B122" s="16" t="s">
        <v>71</v>
      </c>
      <c r="C122" s="49" t="s">
        <v>72</v>
      </c>
      <c r="D122" s="46"/>
      <c r="E122" s="46"/>
      <c r="F122" s="46"/>
      <c r="G122" s="46"/>
      <c r="H122" s="46"/>
      <c r="I122" s="46"/>
      <c r="J122" s="50">
        <v>300</v>
      </c>
      <c r="K122" s="46"/>
      <c r="L122" s="20"/>
      <c r="M122" s="20">
        <f>J122+L122</f>
        <v>300</v>
      </c>
    </row>
    <row r="123" spans="1:13" ht="12.75">
      <c r="A123" s="16" t="s">
        <v>257</v>
      </c>
      <c r="B123" s="16" t="s">
        <v>97</v>
      </c>
      <c r="C123" s="49" t="s">
        <v>98</v>
      </c>
      <c r="D123" s="46"/>
      <c r="E123" s="46"/>
      <c r="F123" s="46"/>
      <c r="G123" s="46"/>
      <c r="H123" s="46"/>
      <c r="I123" s="46"/>
      <c r="J123" s="50">
        <v>200</v>
      </c>
      <c r="K123" s="46"/>
      <c r="L123" s="20"/>
      <c r="M123" s="20">
        <f>J123+L123</f>
        <v>200</v>
      </c>
    </row>
    <row r="124" spans="1:13" ht="12.75">
      <c r="A124" s="15"/>
      <c r="B124" s="15" t="s">
        <v>30</v>
      </c>
      <c r="C124" s="45" t="s">
        <v>31</v>
      </c>
      <c r="D124" s="46"/>
      <c r="E124" s="46"/>
      <c r="F124" s="46"/>
      <c r="G124" s="46"/>
      <c r="H124" s="46"/>
      <c r="I124" s="46"/>
      <c r="J124" s="47">
        <f>SUM(J125:K126)</f>
        <v>10000</v>
      </c>
      <c r="K124" s="46"/>
      <c r="L124" s="24">
        <f>SUM(L125:L127)</f>
        <v>8300</v>
      </c>
      <c r="M124" s="24">
        <f>SUM(M125:M127)</f>
        <v>18300</v>
      </c>
    </row>
    <row r="125" spans="1:13" ht="12.75">
      <c r="A125" s="16" t="s">
        <v>266</v>
      </c>
      <c r="B125" s="16" t="s">
        <v>89</v>
      </c>
      <c r="C125" s="49" t="s">
        <v>90</v>
      </c>
      <c r="D125" s="46"/>
      <c r="E125" s="46"/>
      <c r="F125" s="46"/>
      <c r="G125" s="46"/>
      <c r="H125" s="46"/>
      <c r="I125" s="46"/>
      <c r="J125" s="50">
        <v>5000</v>
      </c>
      <c r="K125" s="46"/>
      <c r="L125" s="20">
        <v>7800</v>
      </c>
      <c r="M125" s="20">
        <f>J125+L125</f>
        <v>12800</v>
      </c>
    </row>
    <row r="126" spans="1:13" ht="12.75">
      <c r="A126" s="16" t="s">
        <v>267</v>
      </c>
      <c r="B126" s="16" t="s">
        <v>53</v>
      </c>
      <c r="C126" s="49" t="s">
        <v>54</v>
      </c>
      <c r="D126" s="46"/>
      <c r="E126" s="46"/>
      <c r="F126" s="46"/>
      <c r="G126" s="46"/>
      <c r="H126" s="46"/>
      <c r="I126" s="46"/>
      <c r="J126" s="50">
        <v>5000</v>
      </c>
      <c r="K126" s="46"/>
      <c r="L126" s="20"/>
      <c r="M126" s="20">
        <f>J126+L126</f>
        <v>5000</v>
      </c>
    </row>
    <row r="127" spans="1:13" ht="12.75">
      <c r="A127" s="16"/>
      <c r="B127" s="16" t="s">
        <v>97</v>
      </c>
      <c r="C127" s="49" t="s">
        <v>98</v>
      </c>
      <c r="D127" s="46"/>
      <c r="E127" s="46"/>
      <c r="F127" s="46"/>
      <c r="G127" s="46"/>
      <c r="H127" s="46"/>
      <c r="I127" s="46"/>
      <c r="J127" s="50">
        <v>0</v>
      </c>
      <c r="K127" s="46"/>
      <c r="L127" s="20">
        <v>500</v>
      </c>
      <c r="M127" s="20">
        <f>J127+L127</f>
        <v>500</v>
      </c>
    </row>
    <row r="128" spans="1:13" ht="33.75">
      <c r="A128" s="19"/>
      <c r="B128" s="19" t="s">
        <v>105</v>
      </c>
      <c r="C128" s="64" t="s">
        <v>106</v>
      </c>
      <c r="D128" s="46"/>
      <c r="E128" s="46"/>
      <c r="F128" s="46"/>
      <c r="G128" s="46"/>
      <c r="H128" s="46"/>
      <c r="I128" s="46"/>
      <c r="J128" s="65">
        <f>J129+J136+J148+J166</f>
        <v>571400</v>
      </c>
      <c r="K128" s="46"/>
      <c r="L128" s="25">
        <f>L129+L136+L148+L166</f>
        <v>-315100</v>
      </c>
      <c r="M128" s="25">
        <f>M129+M136+M148+M166</f>
        <v>256300</v>
      </c>
    </row>
    <row r="129" spans="1:13" ht="12.75">
      <c r="A129" s="15"/>
      <c r="B129" s="15" t="s">
        <v>43</v>
      </c>
      <c r="C129" s="45" t="s">
        <v>44</v>
      </c>
      <c r="D129" s="46"/>
      <c r="E129" s="46"/>
      <c r="F129" s="46"/>
      <c r="G129" s="46"/>
      <c r="H129" s="46"/>
      <c r="I129" s="46"/>
      <c r="J129" s="47">
        <f>SUM(J130:K135)</f>
        <v>89000</v>
      </c>
      <c r="K129" s="46"/>
      <c r="L129" s="24">
        <f>SUM(L130:L135)</f>
        <v>0</v>
      </c>
      <c r="M129" s="24">
        <f>SUM(M130:M135)</f>
        <v>89000</v>
      </c>
    </row>
    <row r="130" spans="1:13" ht="12.75">
      <c r="A130" s="17" t="s">
        <v>143</v>
      </c>
      <c r="B130" s="17" t="s">
        <v>55</v>
      </c>
      <c r="C130" s="49" t="s">
        <v>56</v>
      </c>
      <c r="D130" s="66"/>
      <c r="E130" s="66"/>
      <c r="F130" s="66"/>
      <c r="G130" s="66"/>
      <c r="H130" s="66"/>
      <c r="I130" s="66"/>
      <c r="J130" s="50">
        <v>46100</v>
      </c>
      <c r="K130" s="66"/>
      <c r="L130" s="20"/>
      <c r="M130" s="20">
        <f aca="true" t="shared" si="2" ref="M130:M135">J130+L130</f>
        <v>46100</v>
      </c>
    </row>
    <row r="131" spans="1:13" ht="12.75">
      <c r="A131" s="17" t="s">
        <v>138</v>
      </c>
      <c r="B131" s="17" t="s">
        <v>57</v>
      </c>
      <c r="C131" s="49" t="s">
        <v>58</v>
      </c>
      <c r="D131" s="66"/>
      <c r="E131" s="66"/>
      <c r="F131" s="66"/>
      <c r="G131" s="66"/>
      <c r="H131" s="66"/>
      <c r="I131" s="66"/>
      <c r="J131" s="50">
        <v>500</v>
      </c>
      <c r="K131" s="66"/>
      <c r="L131" s="20"/>
      <c r="M131" s="20">
        <f t="shared" si="2"/>
        <v>500</v>
      </c>
    </row>
    <row r="132" spans="1:13" ht="12.75">
      <c r="A132" s="16" t="s">
        <v>139</v>
      </c>
      <c r="B132" s="16" t="s">
        <v>93</v>
      </c>
      <c r="C132" s="49" t="s">
        <v>94</v>
      </c>
      <c r="D132" s="46"/>
      <c r="E132" s="46"/>
      <c r="F132" s="46"/>
      <c r="G132" s="46"/>
      <c r="H132" s="46"/>
      <c r="I132" s="46"/>
      <c r="J132" s="50">
        <v>1300</v>
      </c>
      <c r="K132" s="46"/>
      <c r="L132" s="20"/>
      <c r="M132" s="20">
        <f t="shared" si="2"/>
        <v>1300</v>
      </c>
    </row>
    <row r="133" spans="1:13" ht="12.75">
      <c r="A133" s="16" t="s">
        <v>140</v>
      </c>
      <c r="B133" s="16" t="s">
        <v>71</v>
      </c>
      <c r="C133" s="49" t="s">
        <v>72</v>
      </c>
      <c r="D133" s="46"/>
      <c r="E133" s="46"/>
      <c r="F133" s="46"/>
      <c r="G133" s="46"/>
      <c r="H133" s="46"/>
      <c r="I133" s="46"/>
      <c r="J133" s="50">
        <v>100</v>
      </c>
      <c r="K133" s="46"/>
      <c r="L133" s="20"/>
      <c r="M133" s="20">
        <f t="shared" si="2"/>
        <v>100</v>
      </c>
    </row>
    <row r="134" spans="1:13" ht="12.75">
      <c r="A134" s="16" t="s">
        <v>141</v>
      </c>
      <c r="B134" s="16" t="s">
        <v>73</v>
      </c>
      <c r="C134" s="49" t="s">
        <v>74</v>
      </c>
      <c r="D134" s="46"/>
      <c r="E134" s="46"/>
      <c r="F134" s="46"/>
      <c r="G134" s="46"/>
      <c r="H134" s="46"/>
      <c r="I134" s="46"/>
      <c r="J134" s="50">
        <v>36000</v>
      </c>
      <c r="K134" s="46"/>
      <c r="L134" s="20"/>
      <c r="M134" s="20">
        <f t="shared" si="2"/>
        <v>36000</v>
      </c>
    </row>
    <row r="135" spans="1:13" ht="12.75">
      <c r="A135" s="16" t="s">
        <v>142</v>
      </c>
      <c r="B135" s="16" t="s">
        <v>87</v>
      </c>
      <c r="C135" s="49" t="s">
        <v>88</v>
      </c>
      <c r="D135" s="46"/>
      <c r="E135" s="46"/>
      <c r="F135" s="46"/>
      <c r="G135" s="46"/>
      <c r="H135" s="46"/>
      <c r="I135" s="46"/>
      <c r="J135" s="50">
        <v>5000</v>
      </c>
      <c r="K135" s="46"/>
      <c r="L135" s="20"/>
      <c r="M135" s="20">
        <f t="shared" si="2"/>
        <v>5000</v>
      </c>
    </row>
    <row r="136" spans="1:13" ht="12.75">
      <c r="A136" s="15"/>
      <c r="B136" s="15" t="s">
        <v>14</v>
      </c>
      <c r="C136" s="45" t="s">
        <v>15</v>
      </c>
      <c r="D136" s="46"/>
      <c r="E136" s="46"/>
      <c r="F136" s="46"/>
      <c r="G136" s="46"/>
      <c r="H136" s="46"/>
      <c r="I136" s="46"/>
      <c r="J136" s="47">
        <f>SUM(J137:K147)</f>
        <v>94300</v>
      </c>
      <c r="K136" s="46"/>
      <c r="L136" s="24">
        <f>SUM(L137:L147)</f>
        <v>5000</v>
      </c>
      <c r="M136" s="24">
        <f>SUM(M137:M147)</f>
        <v>99300</v>
      </c>
    </row>
    <row r="137" spans="1:13" ht="12.75">
      <c r="A137" s="16" t="s">
        <v>191</v>
      </c>
      <c r="B137" s="16" t="s">
        <v>89</v>
      </c>
      <c r="C137" s="49" t="s">
        <v>90</v>
      </c>
      <c r="D137" s="46"/>
      <c r="E137" s="46"/>
      <c r="F137" s="46"/>
      <c r="G137" s="46"/>
      <c r="H137" s="46"/>
      <c r="I137" s="46"/>
      <c r="J137" s="50">
        <v>8500</v>
      </c>
      <c r="K137" s="46"/>
      <c r="L137" s="20"/>
      <c r="M137" s="20">
        <f>J137+L137</f>
        <v>8500</v>
      </c>
    </row>
    <row r="138" spans="1:13" ht="12.75">
      <c r="A138" s="16" t="s">
        <v>192</v>
      </c>
      <c r="B138" s="16" t="s">
        <v>53</v>
      </c>
      <c r="C138" s="49" t="s">
        <v>54</v>
      </c>
      <c r="D138" s="46"/>
      <c r="E138" s="46"/>
      <c r="F138" s="46"/>
      <c r="G138" s="46"/>
      <c r="H138" s="46"/>
      <c r="I138" s="46"/>
      <c r="J138" s="50">
        <v>1000</v>
      </c>
      <c r="K138" s="46"/>
      <c r="L138" s="20"/>
      <c r="M138" s="20">
        <f aca="true" t="shared" si="3" ref="M138:M147">J138+L138</f>
        <v>1000</v>
      </c>
    </row>
    <row r="139" spans="1:13" ht="12.75">
      <c r="A139" s="16" t="s">
        <v>193</v>
      </c>
      <c r="B139" s="16" t="s">
        <v>55</v>
      </c>
      <c r="C139" s="49" t="s">
        <v>56</v>
      </c>
      <c r="D139" s="46"/>
      <c r="E139" s="46"/>
      <c r="F139" s="46"/>
      <c r="G139" s="46"/>
      <c r="H139" s="46"/>
      <c r="I139" s="46"/>
      <c r="J139" s="50">
        <v>45000</v>
      </c>
      <c r="K139" s="46"/>
      <c r="L139" s="20">
        <v>5000</v>
      </c>
      <c r="M139" s="20">
        <f t="shared" si="3"/>
        <v>50000</v>
      </c>
    </row>
    <row r="140" spans="1:13" ht="12.75">
      <c r="A140" s="16" t="s">
        <v>194</v>
      </c>
      <c r="B140" s="16" t="s">
        <v>57</v>
      </c>
      <c r="C140" s="49" t="s">
        <v>58</v>
      </c>
      <c r="D140" s="46"/>
      <c r="E140" s="46"/>
      <c r="F140" s="46"/>
      <c r="G140" s="46"/>
      <c r="H140" s="46"/>
      <c r="I140" s="46"/>
      <c r="J140" s="50">
        <v>1000</v>
      </c>
      <c r="K140" s="46"/>
      <c r="L140" s="20"/>
      <c r="M140" s="20">
        <f t="shared" si="3"/>
        <v>1000</v>
      </c>
    </row>
    <row r="141" spans="1:13" ht="12.75">
      <c r="A141" s="16" t="s">
        <v>195</v>
      </c>
      <c r="B141" s="16" t="s">
        <v>65</v>
      </c>
      <c r="C141" s="49" t="s">
        <v>66</v>
      </c>
      <c r="D141" s="46"/>
      <c r="E141" s="46"/>
      <c r="F141" s="46"/>
      <c r="G141" s="46"/>
      <c r="H141" s="46"/>
      <c r="I141" s="46"/>
      <c r="J141" s="50">
        <v>100</v>
      </c>
      <c r="K141" s="46"/>
      <c r="L141" s="20"/>
      <c r="M141" s="20">
        <f t="shared" si="3"/>
        <v>100</v>
      </c>
    </row>
    <row r="142" spans="1:13" ht="12.75">
      <c r="A142" s="16" t="s">
        <v>196</v>
      </c>
      <c r="B142" s="16" t="s">
        <v>93</v>
      </c>
      <c r="C142" s="49" t="s">
        <v>94</v>
      </c>
      <c r="D142" s="46"/>
      <c r="E142" s="46"/>
      <c r="F142" s="46"/>
      <c r="G142" s="46"/>
      <c r="H142" s="46"/>
      <c r="I142" s="46"/>
      <c r="J142" s="50">
        <v>200</v>
      </c>
      <c r="K142" s="46"/>
      <c r="L142" s="20"/>
      <c r="M142" s="20">
        <f t="shared" si="3"/>
        <v>200</v>
      </c>
    </row>
    <row r="143" spans="1:13" ht="12.75">
      <c r="A143" s="16" t="s">
        <v>197</v>
      </c>
      <c r="B143" s="16" t="s">
        <v>71</v>
      </c>
      <c r="C143" s="49" t="s">
        <v>72</v>
      </c>
      <c r="D143" s="46"/>
      <c r="E143" s="46"/>
      <c r="F143" s="46"/>
      <c r="G143" s="46"/>
      <c r="H143" s="46"/>
      <c r="I143" s="46"/>
      <c r="J143" s="50">
        <v>600</v>
      </c>
      <c r="K143" s="46"/>
      <c r="L143" s="20"/>
      <c r="M143" s="20">
        <f t="shared" si="3"/>
        <v>600</v>
      </c>
    </row>
    <row r="144" spans="1:13" ht="12.75">
      <c r="A144" s="16" t="s">
        <v>198</v>
      </c>
      <c r="B144" s="16" t="s">
        <v>73</v>
      </c>
      <c r="C144" s="49" t="s">
        <v>74</v>
      </c>
      <c r="D144" s="46"/>
      <c r="E144" s="46"/>
      <c r="F144" s="46"/>
      <c r="G144" s="46"/>
      <c r="H144" s="46"/>
      <c r="I144" s="46"/>
      <c r="J144" s="50">
        <v>35500</v>
      </c>
      <c r="K144" s="46"/>
      <c r="L144" s="20"/>
      <c r="M144" s="20">
        <f t="shared" si="3"/>
        <v>35500</v>
      </c>
    </row>
    <row r="145" spans="1:13" ht="12.75">
      <c r="A145" s="16" t="s">
        <v>199</v>
      </c>
      <c r="B145" s="16" t="s">
        <v>75</v>
      </c>
      <c r="C145" s="49" t="s">
        <v>76</v>
      </c>
      <c r="D145" s="46"/>
      <c r="E145" s="46"/>
      <c r="F145" s="46"/>
      <c r="G145" s="46"/>
      <c r="H145" s="46"/>
      <c r="I145" s="46"/>
      <c r="J145" s="50">
        <v>200</v>
      </c>
      <c r="K145" s="46"/>
      <c r="L145" s="20"/>
      <c r="M145" s="20">
        <f t="shared" si="3"/>
        <v>200</v>
      </c>
    </row>
    <row r="146" spans="1:13" ht="12.75">
      <c r="A146" s="16" t="s">
        <v>200</v>
      </c>
      <c r="B146" s="16" t="s">
        <v>87</v>
      </c>
      <c r="C146" s="49" t="s">
        <v>88</v>
      </c>
      <c r="D146" s="46"/>
      <c r="E146" s="46"/>
      <c r="F146" s="46"/>
      <c r="G146" s="46"/>
      <c r="H146" s="46"/>
      <c r="I146" s="46"/>
      <c r="J146" s="50">
        <v>1500</v>
      </c>
      <c r="K146" s="46"/>
      <c r="L146" s="20"/>
      <c r="M146" s="20">
        <f t="shared" si="3"/>
        <v>1500</v>
      </c>
    </row>
    <row r="147" spans="1:13" ht="12.75">
      <c r="A147" s="16" t="s">
        <v>201</v>
      </c>
      <c r="B147" s="16" t="s">
        <v>97</v>
      </c>
      <c r="C147" s="49" t="s">
        <v>98</v>
      </c>
      <c r="D147" s="46"/>
      <c r="E147" s="46"/>
      <c r="F147" s="46"/>
      <c r="G147" s="46"/>
      <c r="H147" s="46"/>
      <c r="I147" s="46"/>
      <c r="J147" s="50">
        <v>700</v>
      </c>
      <c r="K147" s="46"/>
      <c r="L147" s="20"/>
      <c r="M147" s="20">
        <f t="shared" si="3"/>
        <v>700</v>
      </c>
    </row>
    <row r="148" spans="1:13" ht="12.75">
      <c r="A148" s="15"/>
      <c r="B148" s="15" t="s">
        <v>18</v>
      </c>
      <c r="C148" s="45" t="s">
        <v>19</v>
      </c>
      <c r="D148" s="46"/>
      <c r="E148" s="46"/>
      <c r="F148" s="46"/>
      <c r="G148" s="46"/>
      <c r="H148" s="46"/>
      <c r="I148" s="46"/>
      <c r="J148" s="47">
        <f>SUM(J149:K165)</f>
        <v>387100</v>
      </c>
      <c r="K148" s="46"/>
      <c r="L148" s="24">
        <f>SUM(L149:L165)</f>
        <v>-320100</v>
      </c>
      <c r="M148" s="24">
        <f>SUM(M149:M165)</f>
        <v>67000</v>
      </c>
    </row>
    <row r="149" spans="1:15" ht="12.75">
      <c r="A149" s="16" t="s">
        <v>234</v>
      </c>
      <c r="B149" s="16" t="s">
        <v>89</v>
      </c>
      <c r="C149" s="49" t="s">
        <v>90</v>
      </c>
      <c r="D149" s="46"/>
      <c r="E149" s="46"/>
      <c r="F149" s="46"/>
      <c r="G149" s="46"/>
      <c r="H149" s="46"/>
      <c r="I149" s="46"/>
      <c r="J149" s="50">
        <v>10100</v>
      </c>
      <c r="K149" s="46"/>
      <c r="L149" s="20">
        <v>100</v>
      </c>
      <c r="M149" s="20">
        <f aca="true" t="shared" si="4" ref="M149:M165">J149+L149</f>
        <v>10200</v>
      </c>
      <c r="O149" s="30"/>
    </row>
    <row r="150" spans="1:15" ht="12.75">
      <c r="A150" s="16" t="s">
        <v>235</v>
      </c>
      <c r="B150" s="16" t="s">
        <v>53</v>
      </c>
      <c r="C150" s="49" t="s">
        <v>54</v>
      </c>
      <c r="D150" s="46"/>
      <c r="E150" s="46"/>
      <c r="F150" s="46"/>
      <c r="G150" s="46"/>
      <c r="H150" s="46"/>
      <c r="I150" s="46"/>
      <c r="J150" s="50">
        <v>1400</v>
      </c>
      <c r="K150" s="46"/>
      <c r="L150" s="20">
        <v>300</v>
      </c>
      <c r="M150" s="20">
        <f t="shared" si="4"/>
        <v>1700</v>
      </c>
      <c r="O150" s="30"/>
    </row>
    <row r="151" spans="1:15" ht="12.75">
      <c r="A151" s="16" t="s">
        <v>236</v>
      </c>
      <c r="B151" s="16" t="s">
        <v>55</v>
      </c>
      <c r="C151" s="49" t="s">
        <v>56</v>
      </c>
      <c r="D151" s="46"/>
      <c r="E151" s="46"/>
      <c r="F151" s="46"/>
      <c r="G151" s="46"/>
      <c r="H151" s="46"/>
      <c r="I151" s="46"/>
      <c r="J151" s="50">
        <v>3900</v>
      </c>
      <c r="K151" s="46"/>
      <c r="L151" s="20">
        <v>-800</v>
      </c>
      <c r="M151" s="20">
        <f t="shared" si="4"/>
        <v>3100</v>
      </c>
      <c r="O151" s="30"/>
    </row>
    <row r="152" spans="1:15" ht="12.75">
      <c r="A152" s="16" t="s">
        <v>237</v>
      </c>
      <c r="B152" s="16" t="s">
        <v>57</v>
      </c>
      <c r="C152" s="49" t="s">
        <v>58</v>
      </c>
      <c r="D152" s="46"/>
      <c r="E152" s="46"/>
      <c r="F152" s="46"/>
      <c r="G152" s="46"/>
      <c r="H152" s="46"/>
      <c r="I152" s="46"/>
      <c r="J152" s="50">
        <v>1000</v>
      </c>
      <c r="K152" s="46"/>
      <c r="L152" s="20">
        <v>-400</v>
      </c>
      <c r="M152" s="20">
        <f t="shared" si="4"/>
        <v>600</v>
      </c>
      <c r="O152" s="30"/>
    </row>
    <row r="153" spans="1:15" ht="12.75">
      <c r="A153" s="16" t="s">
        <v>238</v>
      </c>
      <c r="B153" s="16" t="s">
        <v>59</v>
      </c>
      <c r="C153" s="49" t="s">
        <v>60</v>
      </c>
      <c r="D153" s="46"/>
      <c r="E153" s="46"/>
      <c r="F153" s="46"/>
      <c r="G153" s="46"/>
      <c r="H153" s="46"/>
      <c r="I153" s="46"/>
      <c r="J153" s="50">
        <v>400</v>
      </c>
      <c r="K153" s="46"/>
      <c r="L153" s="20">
        <v>-300</v>
      </c>
      <c r="M153" s="20">
        <f t="shared" si="4"/>
        <v>100</v>
      </c>
      <c r="O153" s="30"/>
    </row>
    <row r="154" spans="1:15" ht="12.75">
      <c r="A154" s="16" t="s">
        <v>239</v>
      </c>
      <c r="B154" s="16" t="s">
        <v>61</v>
      </c>
      <c r="C154" s="49" t="s">
        <v>62</v>
      </c>
      <c r="D154" s="46"/>
      <c r="E154" s="46"/>
      <c r="F154" s="46"/>
      <c r="G154" s="46"/>
      <c r="H154" s="46"/>
      <c r="I154" s="46"/>
      <c r="J154" s="50">
        <v>400</v>
      </c>
      <c r="K154" s="46"/>
      <c r="L154" s="20">
        <v>-300</v>
      </c>
      <c r="M154" s="20">
        <f t="shared" si="4"/>
        <v>100</v>
      </c>
      <c r="O154" s="30"/>
    </row>
    <row r="155" spans="1:15" ht="12.75">
      <c r="A155" s="16" t="s">
        <v>240</v>
      </c>
      <c r="B155" s="16" t="s">
        <v>63</v>
      </c>
      <c r="C155" s="49" t="s">
        <v>64</v>
      </c>
      <c r="D155" s="46"/>
      <c r="E155" s="46"/>
      <c r="F155" s="46"/>
      <c r="G155" s="46"/>
      <c r="H155" s="46"/>
      <c r="I155" s="46"/>
      <c r="J155" s="50">
        <v>300</v>
      </c>
      <c r="K155" s="46"/>
      <c r="L155" s="20">
        <v>-100</v>
      </c>
      <c r="M155" s="20">
        <f t="shared" si="4"/>
        <v>200</v>
      </c>
      <c r="O155" s="30"/>
    </row>
    <row r="156" spans="1:15" ht="12.75">
      <c r="A156" s="16" t="s">
        <v>241</v>
      </c>
      <c r="B156" s="16" t="s">
        <v>65</v>
      </c>
      <c r="C156" s="49" t="s">
        <v>66</v>
      </c>
      <c r="D156" s="46"/>
      <c r="E156" s="46"/>
      <c r="F156" s="46"/>
      <c r="G156" s="46"/>
      <c r="H156" s="46"/>
      <c r="I156" s="46"/>
      <c r="J156" s="50">
        <v>700</v>
      </c>
      <c r="K156" s="46"/>
      <c r="L156" s="20">
        <v>-400</v>
      </c>
      <c r="M156" s="20">
        <f t="shared" si="4"/>
        <v>300</v>
      </c>
      <c r="O156" s="30"/>
    </row>
    <row r="157" spans="1:15" ht="12.75">
      <c r="A157" s="16" t="s">
        <v>242</v>
      </c>
      <c r="B157" s="16" t="s">
        <v>93</v>
      </c>
      <c r="C157" s="49" t="s">
        <v>94</v>
      </c>
      <c r="D157" s="46"/>
      <c r="E157" s="46"/>
      <c r="F157" s="46"/>
      <c r="G157" s="46"/>
      <c r="H157" s="46"/>
      <c r="I157" s="46"/>
      <c r="J157" s="50">
        <v>1500</v>
      </c>
      <c r="K157" s="46"/>
      <c r="L157" s="20">
        <v>100</v>
      </c>
      <c r="M157" s="20">
        <f t="shared" si="4"/>
        <v>1600</v>
      </c>
      <c r="O157" s="30"/>
    </row>
    <row r="158" spans="1:15" ht="12.75">
      <c r="A158" s="16" t="s">
        <v>243</v>
      </c>
      <c r="B158" s="16" t="s">
        <v>71</v>
      </c>
      <c r="C158" s="49" t="s">
        <v>72</v>
      </c>
      <c r="D158" s="46"/>
      <c r="E158" s="46"/>
      <c r="F158" s="46"/>
      <c r="G158" s="46"/>
      <c r="H158" s="46"/>
      <c r="I158" s="46"/>
      <c r="J158" s="50">
        <v>1600</v>
      </c>
      <c r="K158" s="46"/>
      <c r="L158" s="20">
        <v>-1300</v>
      </c>
      <c r="M158" s="20">
        <f t="shared" si="4"/>
        <v>300</v>
      </c>
      <c r="O158" s="30"/>
    </row>
    <row r="159" spans="1:15" ht="12.75">
      <c r="A159" s="16" t="s">
        <v>244</v>
      </c>
      <c r="B159" s="16" t="s">
        <v>73</v>
      </c>
      <c r="C159" s="49" t="s">
        <v>74</v>
      </c>
      <c r="D159" s="46"/>
      <c r="E159" s="46"/>
      <c r="F159" s="46"/>
      <c r="G159" s="46"/>
      <c r="H159" s="46"/>
      <c r="I159" s="46"/>
      <c r="J159" s="50">
        <v>351400</v>
      </c>
      <c r="K159" s="46"/>
      <c r="L159" s="20">
        <v>-316800</v>
      </c>
      <c r="M159" s="20">
        <f t="shared" si="4"/>
        <v>34600</v>
      </c>
      <c r="O159" s="30"/>
    </row>
    <row r="160" spans="1:15" ht="12.75">
      <c r="A160" s="16" t="s">
        <v>245</v>
      </c>
      <c r="B160" s="16" t="s">
        <v>75</v>
      </c>
      <c r="C160" s="49" t="s">
        <v>76</v>
      </c>
      <c r="D160" s="46"/>
      <c r="E160" s="46"/>
      <c r="F160" s="46"/>
      <c r="G160" s="46"/>
      <c r="H160" s="46"/>
      <c r="I160" s="46"/>
      <c r="J160" s="50">
        <v>1600</v>
      </c>
      <c r="K160" s="46"/>
      <c r="L160" s="20">
        <v>100</v>
      </c>
      <c r="M160" s="20">
        <f t="shared" si="4"/>
        <v>1700</v>
      </c>
      <c r="O160" s="30"/>
    </row>
    <row r="161" spans="1:15" ht="12.75">
      <c r="A161" s="16" t="s">
        <v>246</v>
      </c>
      <c r="B161" s="16" t="s">
        <v>87</v>
      </c>
      <c r="C161" s="49" t="s">
        <v>88</v>
      </c>
      <c r="D161" s="46"/>
      <c r="E161" s="46"/>
      <c r="F161" s="46"/>
      <c r="G161" s="46"/>
      <c r="H161" s="46"/>
      <c r="I161" s="46"/>
      <c r="J161" s="50">
        <v>9200</v>
      </c>
      <c r="K161" s="46"/>
      <c r="L161" s="20">
        <v>300</v>
      </c>
      <c r="M161" s="20">
        <f t="shared" si="4"/>
        <v>9500</v>
      </c>
      <c r="O161" s="30"/>
    </row>
    <row r="162" spans="1:15" ht="12.75">
      <c r="A162" s="16" t="s">
        <v>247</v>
      </c>
      <c r="B162" s="16" t="s">
        <v>107</v>
      </c>
      <c r="C162" s="49" t="s">
        <v>108</v>
      </c>
      <c r="D162" s="46"/>
      <c r="E162" s="46"/>
      <c r="F162" s="46"/>
      <c r="G162" s="46"/>
      <c r="H162" s="46"/>
      <c r="I162" s="46"/>
      <c r="J162" s="50">
        <v>700</v>
      </c>
      <c r="K162" s="46"/>
      <c r="L162" s="20">
        <v>-600</v>
      </c>
      <c r="M162" s="20">
        <f t="shared" si="4"/>
        <v>100</v>
      </c>
      <c r="O162" s="30"/>
    </row>
    <row r="163" spans="1:15" ht="12.75">
      <c r="A163" s="16" t="s">
        <v>248</v>
      </c>
      <c r="B163" s="16" t="s">
        <v>97</v>
      </c>
      <c r="C163" s="49" t="s">
        <v>98</v>
      </c>
      <c r="D163" s="46"/>
      <c r="E163" s="46"/>
      <c r="F163" s="46"/>
      <c r="G163" s="46"/>
      <c r="H163" s="46"/>
      <c r="I163" s="46"/>
      <c r="J163" s="50">
        <v>900</v>
      </c>
      <c r="K163" s="46"/>
      <c r="L163" s="20">
        <v>-100</v>
      </c>
      <c r="M163" s="20">
        <f t="shared" si="4"/>
        <v>800</v>
      </c>
      <c r="O163" s="30"/>
    </row>
    <row r="164" spans="1:15" ht="12.75">
      <c r="A164" s="16" t="s">
        <v>249</v>
      </c>
      <c r="B164" s="16" t="s">
        <v>81</v>
      </c>
      <c r="C164" s="49" t="s">
        <v>82</v>
      </c>
      <c r="D164" s="46"/>
      <c r="E164" s="46"/>
      <c r="F164" s="46"/>
      <c r="G164" s="46"/>
      <c r="H164" s="46"/>
      <c r="I164" s="46"/>
      <c r="J164" s="50">
        <v>1900</v>
      </c>
      <c r="K164" s="46"/>
      <c r="L164" s="20">
        <v>100</v>
      </c>
      <c r="M164" s="20">
        <f t="shared" si="4"/>
        <v>2000</v>
      </c>
      <c r="O164" s="30"/>
    </row>
    <row r="165" spans="1:15" ht="12.75">
      <c r="A165" s="16" t="s">
        <v>250</v>
      </c>
      <c r="B165" s="16" t="s">
        <v>99</v>
      </c>
      <c r="C165" s="49" t="s">
        <v>100</v>
      </c>
      <c r="D165" s="46"/>
      <c r="E165" s="46"/>
      <c r="F165" s="46"/>
      <c r="G165" s="46"/>
      <c r="H165" s="46"/>
      <c r="I165" s="46"/>
      <c r="J165" s="50">
        <v>100</v>
      </c>
      <c r="K165" s="46"/>
      <c r="L165" s="20"/>
      <c r="M165" s="20">
        <f t="shared" si="4"/>
        <v>100</v>
      </c>
      <c r="O165" s="30"/>
    </row>
    <row r="166" spans="1:13" ht="12.75">
      <c r="A166" s="15"/>
      <c r="B166" s="15" t="s">
        <v>24</v>
      </c>
      <c r="C166" s="45" t="s">
        <v>25</v>
      </c>
      <c r="D166" s="46"/>
      <c r="E166" s="46"/>
      <c r="F166" s="46"/>
      <c r="G166" s="46"/>
      <c r="H166" s="46"/>
      <c r="I166" s="46"/>
      <c r="J166" s="47">
        <f>SUM(J167:K172)</f>
        <v>1000</v>
      </c>
      <c r="K166" s="46"/>
      <c r="L166" s="24">
        <f>SUM(L167:L172)</f>
        <v>0</v>
      </c>
      <c r="M166" s="24">
        <f>SUM(M167:M172)</f>
        <v>1000</v>
      </c>
    </row>
    <row r="167" spans="1:13" ht="12.75">
      <c r="A167" s="16" t="s">
        <v>258</v>
      </c>
      <c r="B167" s="16" t="s">
        <v>55</v>
      </c>
      <c r="C167" s="49" t="s">
        <v>56</v>
      </c>
      <c r="D167" s="46"/>
      <c r="E167" s="46"/>
      <c r="F167" s="46"/>
      <c r="G167" s="46"/>
      <c r="H167" s="46"/>
      <c r="I167" s="46"/>
      <c r="J167" s="50">
        <v>100</v>
      </c>
      <c r="K167" s="46"/>
      <c r="L167" s="20"/>
      <c r="M167" s="20">
        <f aca="true" t="shared" si="5" ref="M167:M172">J167+L167</f>
        <v>100</v>
      </c>
    </row>
    <row r="168" spans="1:13" ht="12.75">
      <c r="A168" s="16" t="s">
        <v>259</v>
      </c>
      <c r="B168" s="16" t="s">
        <v>57</v>
      </c>
      <c r="C168" s="49" t="s">
        <v>58</v>
      </c>
      <c r="D168" s="46"/>
      <c r="E168" s="46"/>
      <c r="F168" s="46"/>
      <c r="G168" s="46"/>
      <c r="H168" s="46"/>
      <c r="I168" s="46"/>
      <c r="J168" s="50">
        <v>100</v>
      </c>
      <c r="K168" s="46"/>
      <c r="L168" s="20"/>
      <c r="M168" s="20">
        <f t="shared" si="5"/>
        <v>100</v>
      </c>
    </row>
    <row r="169" spans="1:13" ht="12.75">
      <c r="A169" s="16" t="s">
        <v>260</v>
      </c>
      <c r="B169" s="16" t="s">
        <v>61</v>
      </c>
      <c r="C169" s="49" t="s">
        <v>62</v>
      </c>
      <c r="D169" s="46"/>
      <c r="E169" s="46"/>
      <c r="F169" s="46"/>
      <c r="G169" s="46"/>
      <c r="H169" s="46"/>
      <c r="I169" s="46"/>
      <c r="J169" s="50">
        <v>100</v>
      </c>
      <c r="K169" s="46"/>
      <c r="L169" s="20"/>
      <c r="M169" s="20">
        <f t="shared" si="5"/>
        <v>100</v>
      </c>
    </row>
    <row r="170" spans="1:13" ht="12.75">
      <c r="A170" s="16" t="s">
        <v>261</v>
      </c>
      <c r="B170" s="16" t="s">
        <v>93</v>
      </c>
      <c r="C170" s="49" t="s">
        <v>94</v>
      </c>
      <c r="D170" s="46"/>
      <c r="E170" s="46"/>
      <c r="F170" s="46"/>
      <c r="G170" s="46"/>
      <c r="H170" s="46"/>
      <c r="I170" s="46"/>
      <c r="J170" s="50">
        <v>100</v>
      </c>
      <c r="K170" s="46"/>
      <c r="L170" s="20"/>
      <c r="M170" s="20">
        <f t="shared" si="5"/>
        <v>100</v>
      </c>
    </row>
    <row r="171" spans="1:13" ht="12.75">
      <c r="A171" s="16" t="s">
        <v>262</v>
      </c>
      <c r="B171" s="16" t="s">
        <v>73</v>
      </c>
      <c r="C171" s="49" t="s">
        <v>74</v>
      </c>
      <c r="D171" s="46"/>
      <c r="E171" s="46"/>
      <c r="F171" s="46"/>
      <c r="G171" s="46"/>
      <c r="H171" s="46"/>
      <c r="I171" s="46"/>
      <c r="J171" s="50">
        <v>500</v>
      </c>
      <c r="K171" s="46"/>
      <c r="L171" s="20"/>
      <c r="M171" s="20">
        <f t="shared" si="5"/>
        <v>500</v>
      </c>
    </row>
    <row r="172" spans="1:13" ht="12.75">
      <c r="A172" s="16" t="s">
        <v>263</v>
      </c>
      <c r="B172" s="16" t="s">
        <v>87</v>
      </c>
      <c r="C172" s="49" t="s">
        <v>88</v>
      </c>
      <c r="D172" s="46"/>
      <c r="E172" s="46"/>
      <c r="F172" s="46"/>
      <c r="G172" s="46"/>
      <c r="H172" s="46"/>
      <c r="I172" s="46"/>
      <c r="J172" s="50">
        <v>100</v>
      </c>
      <c r="K172" s="46"/>
      <c r="L172" s="20"/>
      <c r="M172" s="20">
        <f t="shared" si="5"/>
        <v>100</v>
      </c>
    </row>
    <row r="173" spans="1:13" ht="33.75">
      <c r="A173" s="19"/>
      <c r="B173" s="19" t="s">
        <v>109</v>
      </c>
      <c r="C173" s="64" t="s">
        <v>110</v>
      </c>
      <c r="D173" s="46"/>
      <c r="E173" s="46"/>
      <c r="F173" s="46"/>
      <c r="G173" s="46"/>
      <c r="H173" s="46"/>
      <c r="I173" s="46"/>
      <c r="J173" s="65">
        <f>J174</f>
        <v>182700</v>
      </c>
      <c r="K173" s="46"/>
      <c r="L173" s="25">
        <f>L174</f>
        <v>0</v>
      </c>
      <c r="M173" s="25">
        <f>M174</f>
        <v>182700</v>
      </c>
    </row>
    <row r="174" spans="1:13" ht="12.75">
      <c r="A174" s="15"/>
      <c r="B174" s="15" t="s">
        <v>43</v>
      </c>
      <c r="C174" s="45" t="s">
        <v>44</v>
      </c>
      <c r="D174" s="46"/>
      <c r="E174" s="46"/>
      <c r="F174" s="46"/>
      <c r="G174" s="46"/>
      <c r="H174" s="46"/>
      <c r="I174" s="46"/>
      <c r="J174" s="47">
        <f>J175</f>
        <v>182700</v>
      </c>
      <c r="K174" s="46"/>
      <c r="L174" s="24">
        <f>L175</f>
        <v>0</v>
      </c>
      <c r="M174" s="24">
        <f>M175</f>
        <v>182700</v>
      </c>
    </row>
    <row r="175" spans="1:13" ht="12.75">
      <c r="A175" s="16" t="s">
        <v>166</v>
      </c>
      <c r="B175" s="16" t="s">
        <v>111</v>
      </c>
      <c r="C175" s="49" t="s">
        <v>112</v>
      </c>
      <c r="D175" s="46"/>
      <c r="E175" s="46"/>
      <c r="F175" s="46"/>
      <c r="G175" s="46"/>
      <c r="H175" s="46"/>
      <c r="I175" s="46"/>
      <c r="J175" s="50">
        <v>182700</v>
      </c>
      <c r="K175" s="46"/>
      <c r="L175" s="20"/>
      <c r="M175" s="20">
        <f>J175+L175</f>
        <v>182700</v>
      </c>
    </row>
    <row r="176" spans="1:16" ht="33.75">
      <c r="A176" s="19"/>
      <c r="B176" s="19" t="s">
        <v>113</v>
      </c>
      <c r="C176" s="64" t="s">
        <v>114</v>
      </c>
      <c r="D176" s="46"/>
      <c r="E176" s="46"/>
      <c r="F176" s="46"/>
      <c r="G176" s="46"/>
      <c r="H176" s="46"/>
      <c r="I176" s="46"/>
      <c r="J176" s="65">
        <f>J177+J181+J187+J190+J194+J192</f>
        <v>2025000</v>
      </c>
      <c r="K176" s="46"/>
      <c r="L176" s="25">
        <f>L177+L181+L187+L190+L194+L192</f>
        <v>3500</v>
      </c>
      <c r="M176" s="25">
        <f>M177+M181+M187+M190+M194+M192</f>
        <v>2028500</v>
      </c>
      <c r="P176" s="30"/>
    </row>
    <row r="177" spans="1:13" ht="12.75">
      <c r="A177" s="15"/>
      <c r="B177" s="15" t="s">
        <v>43</v>
      </c>
      <c r="C177" s="45" t="s">
        <v>44</v>
      </c>
      <c r="D177" s="46"/>
      <c r="E177" s="46"/>
      <c r="F177" s="46"/>
      <c r="G177" s="46"/>
      <c r="H177" s="46"/>
      <c r="I177" s="46"/>
      <c r="J177" s="47">
        <f>SUM(J178:K180)</f>
        <v>1226800</v>
      </c>
      <c r="K177" s="67"/>
      <c r="L177" s="24">
        <f>SUM(L178:L180)</f>
        <v>0</v>
      </c>
      <c r="M177" s="24">
        <f>SUM(M178:M180)</f>
        <v>1226800</v>
      </c>
    </row>
    <row r="178" spans="1:13" ht="12.75">
      <c r="A178" s="16" t="s">
        <v>163</v>
      </c>
      <c r="B178" s="16" t="s">
        <v>115</v>
      </c>
      <c r="C178" s="49" t="s">
        <v>116</v>
      </c>
      <c r="D178" s="46"/>
      <c r="E178" s="46"/>
      <c r="F178" s="46"/>
      <c r="G178" s="46"/>
      <c r="H178" s="46"/>
      <c r="I178" s="46"/>
      <c r="J178" s="50">
        <v>1108800</v>
      </c>
      <c r="K178" s="67"/>
      <c r="L178" s="20"/>
      <c r="M178" s="20">
        <f>J178+L178</f>
        <v>1108800</v>
      </c>
    </row>
    <row r="179" spans="1:13" ht="12.75">
      <c r="A179" s="16" t="s">
        <v>164</v>
      </c>
      <c r="B179" s="18">
        <v>4221</v>
      </c>
      <c r="C179" s="49" t="s">
        <v>118</v>
      </c>
      <c r="D179" s="46"/>
      <c r="E179" s="46"/>
      <c r="F179" s="46"/>
      <c r="G179" s="46"/>
      <c r="H179" s="46"/>
      <c r="I179" s="46"/>
      <c r="J179" s="50">
        <v>11000</v>
      </c>
      <c r="K179" s="67"/>
      <c r="L179" s="20"/>
      <c r="M179" s="20">
        <f>J179+L179</f>
        <v>11000</v>
      </c>
    </row>
    <row r="180" spans="1:13" ht="12.75">
      <c r="A180" s="16" t="s">
        <v>165</v>
      </c>
      <c r="B180" s="18">
        <v>3232</v>
      </c>
      <c r="C180" s="49" t="s">
        <v>68</v>
      </c>
      <c r="D180" s="46"/>
      <c r="E180" s="46"/>
      <c r="F180" s="46"/>
      <c r="G180" s="46"/>
      <c r="H180" s="46"/>
      <c r="I180" s="46"/>
      <c r="J180" s="50">
        <v>107000</v>
      </c>
      <c r="K180" s="67"/>
      <c r="L180" s="20"/>
      <c r="M180" s="20">
        <f>J180+L180</f>
        <v>107000</v>
      </c>
    </row>
    <row r="181" spans="1:13" ht="12.75">
      <c r="A181" s="15"/>
      <c r="B181" s="15" t="s">
        <v>14</v>
      </c>
      <c r="C181" s="45" t="s">
        <v>15</v>
      </c>
      <c r="D181" s="46"/>
      <c r="E181" s="46"/>
      <c r="F181" s="46"/>
      <c r="G181" s="46"/>
      <c r="H181" s="46"/>
      <c r="I181" s="46"/>
      <c r="J181" s="47">
        <f>SUM(J182:K186)</f>
        <v>149000</v>
      </c>
      <c r="K181" s="46"/>
      <c r="L181" s="24">
        <f>SUM(L182:L186)</f>
        <v>2000</v>
      </c>
      <c r="M181" s="24">
        <f>SUM(M182:M186)</f>
        <v>151000</v>
      </c>
    </row>
    <row r="182" spans="1:13" ht="12.75">
      <c r="A182" s="16" t="s">
        <v>202</v>
      </c>
      <c r="B182" s="16" t="s">
        <v>117</v>
      </c>
      <c r="C182" s="49" t="s">
        <v>118</v>
      </c>
      <c r="D182" s="46"/>
      <c r="E182" s="46"/>
      <c r="F182" s="46"/>
      <c r="G182" s="46"/>
      <c r="H182" s="46"/>
      <c r="I182" s="46"/>
      <c r="J182" s="50">
        <v>112200</v>
      </c>
      <c r="K182" s="46"/>
      <c r="L182" s="20">
        <v>2000</v>
      </c>
      <c r="M182" s="20">
        <f>J182+L182</f>
        <v>114200</v>
      </c>
    </row>
    <row r="183" spans="1:13" ht="12.75">
      <c r="A183" s="16" t="s">
        <v>203</v>
      </c>
      <c r="B183" s="16" t="s">
        <v>119</v>
      </c>
      <c r="C183" s="49" t="s">
        <v>120</v>
      </c>
      <c r="D183" s="46"/>
      <c r="E183" s="46"/>
      <c r="F183" s="46"/>
      <c r="G183" s="46"/>
      <c r="H183" s="46"/>
      <c r="I183" s="46"/>
      <c r="J183" s="50">
        <v>1500</v>
      </c>
      <c r="K183" s="46"/>
      <c r="L183" s="20"/>
      <c r="M183" s="20">
        <f>J183+L183</f>
        <v>1500</v>
      </c>
    </row>
    <row r="184" spans="1:13" ht="12.75">
      <c r="A184" s="16" t="s">
        <v>204</v>
      </c>
      <c r="B184" s="16" t="s">
        <v>121</v>
      </c>
      <c r="C184" s="49" t="s">
        <v>122</v>
      </c>
      <c r="D184" s="46"/>
      <c r="E184" s="46"/>
      <c r="F184" s="46"/>
      <c r="G184" s="46"/>
      <c r="H184" s="46"/>
      <c r="I184" s="46"/>
      <c r="J184" s="50">
        <v>20000</v>
      </c>
      <c r="K184" s="46"/>
      <c r="L184" s="20"/>
      <c r="M184" s="20">
        <f>J184+L184</f>
        <v>20000</v>
      </c>
    </row>
    <row r="185" spans="1:13" ht="12.75">
      <c r="A185" s="16" t="s">
        <v>205</v>
      </c>
      <c r="B185" s="16" t="s">
        <v>115</v>
      </c>
      <c r="C185" s="49" t="s">
        <v>116</v>
      </c>
      <c r="D185" s="46"/>
      <c r="E185" s="46"/>
      <c r="F185" s="46"/>
      <c r="G185" s="46"/>
      <c r="H185" s="46"/>
      <c r="I185" s="46"/>
      <c r="J185" s="50">
        <v>300</v>
      </c>
      <c r="K185" s="46"/>
      <c r="L185" s="20"/>
      <c r="M185" s="20">
        <f>J185+L185</f>
        <v>300</v>
      </c>
    </row>
    <row r="186" spans="1:13" ht="12.75">
      <c r="A186" s="16" t="s">
        <v>206</v>
      </c>
      <c r="B186" s="16" t="s">
        <v>123</v>
      </c>
      <c r="C186" s="49" t="s">
        <v>124</v>
      </c>
      <c r="D186" s="46"/>
      <c r="E186" s="46"/>
      <c r="F186" s="46"/>
      <c r="G186" s="46"/>
      <c r="H186" s="46"/>
      <c r="I186" s="46"/>
      <c r="J186" s="50">
        <v>15000</v>
      </c>
      <c r="K186" s="46"/>
      <c r="L186" s="20"/>
      <c r="M186" s="20">
        <f>J186+L186</f>
        <v>15000</v>
      </c>
    </row>
    <row r="187" spans="1:13" ht="12.75">
      <c r="A187" s="15"/>
      <c r="B187" s="15" t="s">
        <v>18</v>
      </c>
      <c r="C187" s="45" t="s">
        <v>19</v>
      </c>
      <c r="D187" s="46"/>
      <c r="E187" s="46"/>
      <c r="F187" s="46"/>
      <c r="G187" s="46"/>
      <c r="H187" s="46"/>
      <c r="I187" s="46"/>
      <c r="J187" s="47">
        <f>SUM(J188:K189)</f>
        <v>545900</v>
      </c>
      <c r="K187" s="46"/>
      <c r="L187" s="24">
        <f>SUM(L188:L189)</f>
        <v>1500</v>
      </c>
      <c r="M187" s="24">
        <f>SUM(M188:M189)</f>
        <v>547400</v>
      </c>
    </row>
    <row r="188" spans="1:15" ht="12.75">
      <c r="A188" s="16" t="s">
        <v>251</v>
      </c>
      <c r="B188" s="16" t="s">
        <v>117</v>
      </c>
      <c r="C188" s="49" t="s">
        <v>118</v>
      </c>
      <c r="D188" s="46"/>
      <c r="E188" s="46"/>
      <c r="F188" s="46"/>
      <c r="G188" s="46"/>
      <c r="H188" s="46"/>
      <c r="I188" s="46"/>
      <c r="J188" s="50">
        <v>2700</v>
      </c>
      <c r="K188" s="46"/>
      <c r="L188" s="20">
        <v>2300</v>
      </c>
      <c r="M188" s="20">
        <f>J188+L188</f>
        <v>5000</v>
      </c>
      <c r="O188" s="30"/>
    </row>
    <row r="189" spans="1:15" ht="12.75">
      <c r="A189" s="16" t="s">
        <v>252</v>
      </c>
      <c r="B189" s="16" t="s">
        <v>115</v>
      </c>
      <c r="C189" s="49" t="s">
        <v>116</v>
      </c>
      <c r="D189" s="46"/>
      <c r="E189" s="46"/>
      <c r="F189" s="46"/>
      <c r="G189" s="46"/>
      <c r="H189" s="46"/>
      <c r="I189" s="46"/>
      <c r="J189" s="50">
        <v>543200</v>
      </c>
      <c r="K189" s="46"/>
      <c r="L189" s="20">
        <v>-800</v>
      </c>
      <c r="M189" s="20">
        <f>J189+L189</f>
        <v>542400</v>
      </c>
      <c r="O189" s="30"/>
    </row>
    <row r="190" spans="1:13" ht="12.75">
      <c r="A190" s="15"/>
      <c r="B190" s="15" t="s">
        <v>24</v>
      </c>
      <c r="C190" s="45" t="s">
        <v>25</v>
      </c>
      <c r="D190" s="46"/>
      <c r="E190" s="46"/>
      <c r="F190" s="46"/>
      <c r="G190" s="46"/>
      <c r="H190" s="46"/>
      <c r="I190" s="46"/>
      <c r="J190" s="47">
        <f>J191</f>
        <v>2000</v>
      </c>
      <c r="K190" s="46"/>
      <c r="L190" s="24">
        <f>L191</f>
        <v>0</v>
      </c>
      <c r="M190" s="24">
        <f>SUM(M191)</f>
        <v>2000</v>
      </c>
    </row>
    <row r="191" spans="1:13" ht="12.75">
      <c r="A191" s="16" t="s">
        <v>264</v>
      </c>
      <c r="B191" s="16" t="s">
        <v>117</v>
      </c>
      <c r="C191" s="49" t="s">
        <v>118</v>
      </c>
      <c r="D191" s="46"/>
      <c r="E191" s="46"/>
      <c r="F191" s="46"/>
      <c r="G191" s="46"/>
      <c r="H191" s="46"/>
      <c r="I191" s="46"/>
      <c r="J191" s="50">
        <v>2000</v>
      </c>
      <c r="K191" s="46"/>
      <c r="L191" s="20"/>
      <c r="M191" s="20">
        <f>J191+L191</f>
        <v>2000</v>
      </c>
    </row>
    <row r="192" spans="1:13" ht="12.75">
      <c r="A192" s="15"/>
      <c r="B192" s="15" t="s">
        <v>280</v>
      </c>
      <c r="C192" s="45" t="s">
        <v>282</v>
      </c>
      <c r="D192" s="46"/>
      <c r="E192" s="46"/>
      <c r="F192" s="46"/>
      <c r="G192" s="46"/>
      <c r="H192" s="46"/>
      <c r="I192" s="46"/>
      <c r="J192" s="47">
        <f>J193</f>
        <v>100000</v>
      </c>
      <c r="K192" s="46"/>
      <c r="L192" s="24">
        <f>L193</f>
        <v>0</v>
      </c>
      <c r="M192" s="24">
        <f>SUM(M193)</f>
        <v>100000</v>
      </c>
    </row>
    <row r="193" spans="1:13" ht="12.75">
      <c r="A193" s="16" t="s">
        <v>284</v>
      </c>
      <c r="B193" s="16" t="s">
        <v>115</v>
      </c>
      <c r="C193" s="49" t="s">
        <v>116</v>
      </c>
      <c r="D193" s="46"/>
      <c r="E193" s="46"/>
      <c r="F193" s="46"/>
      <c r="G193" s="46"/>
      <c r="H193" s="46"/>
      <c r="I193" s="46"/>
      <c r="J193" s="50">
        <v>100000</v>
      </c>
      <c r="K193" s="46"/>
      <c r="L193" s="20"/>
      <c r="M193" s="20">
        <f>J193+L193</f>
        <v>100000</v>
      </c>
    </row>
    <row r="194" spans="1:13" ht="12.75">
      <c r="A194" s="15"/>
      <c r="B194" s="15" t="s">
        <v>34</v>
      </c>
      <c r="C194" s="45" t="s">
        <v>35</v>
      </c>
      <c r="D194" s="46"/>
      <c r="E194" s="46"/>
      <c r="F194" s="46"/>
      <c r="G194" s="46"/>
      <c r="H194" s="46"/>
      <c r="I194" s="46"/>
      <c r="J194" s="47">
        <v>1300</v>
      </c>
      <c r="K194" s="46"/>
      <c r="L194" s="24">
        <f>L195</f>
        <v>0</v>
      </c>
      <c r="M194" s="24">
        <f>SUM(M195)</f>
        <v>1300</v>
      </c>
    </row>
    <row r="195" spans="1:13" ht="12.75">
      <c r="A195" s="16" t="s">
        <v>268</v>
      </c>
      <c r="B195" s="16" t="s">
        <v>117</v>
      </c>
      <c r="C195" s="49" t="s">
        <v>118</v>
      </c>
      <c r="D195" s="46"/>
      <c r="E195" s="46"/>
      <c r="F195" s="46"/>
      <c r="G195" s="46"/>
      <c r="H195" s="46"/>
      <c r="I195" s="46"/>
      <c r="J195" s="50">
        <v>1300</v>
      </c>
      <c r="K195" s="46"/>
      <c r="L195" s="20"/>
      <c r="M195" s="20">
        <f>J195+L195</f>
        <v>1300</v>
      </c>
    </row>
    <row r="196" ht="409.5" customHeight="1" hidden="1"/>
    <row r="197" ht="9.75" customHeight="1"/>
    <row r="198" ht="14.25">
      <c r="A198" s="8" t="s">
        <v>290</v>
      </c>
    </row>
    <row r="199" ht="14.25">
      <c r="A199" s="8"/>
    </row>
    <row r="200" spans="9:13" ht="14.25" customHeight="1">
      <c r="I200" s="39"/>
      <c r="J200" s="39"/>
      <c r="K200" s="40"/>
      <c r="L200" s="39"/>
      <c r="M200" s="39"/>
    </row>
    <row r="201" spans="9:11" ht="14.25" customHeight="1">
      <c r="I201" s="8" t="s">
        <v>291</v>
      </c>
      <c r="J201" s="12"/>
      <c r="K201" s="38"/>
    </row>
    <row r="202" spans="9:11" ht="14.25" customHeight="1">
      <c r="I202" s="8" t="s">
        <v>292</v>
      </c>
      <c r="J202" s="12"/>
      <c r="K202" s="13"/>
    </row>
    <row r="205" spans="9:13" ht="14.25" customHeight="1">
      <c r="I205" s="10" t="s">
        <v>132</v>
      </c>
      <c r="J205" s="11"/>
      <c r="K205" s="9"/>
      <c r="L205" s="11"/>
      <c r="M205" s="11"/>
    </row>
    <row r="206" ht="14.25">
      <c r="I206" s="14" t="s">
        <v>133</v>
      </c>
    </row>
    <row r="207" spans="1:9" ht="15">
      <c r="A207" s="8"/>
      <c r="B207" s="12"/>
      <c r="C207" s="13"/>
      <c r="I207" s="14"/>
    </row>
    <row r="208" spans="1:13" ht="15">
      <c r="A208" s="8"/>
      <c r="B208" s="12"/>
      <c r="C208" s="13"/>
      <c r="I208" s="39"/>
      <c r="J208" s="39"/>
      <c r="K208" s="40"/>
      <c r="L208" s="39"/>
      <c r="M208" s="39"/>
    </row>
    <row r="209" spans="9:13" ht="14.25">
      <c r="I209" s="8" t="s">
        <v>134</v>
      </c>
      <c r="J209" s="41"/>
      <c r="K209" s="41"/>
      <c r="L209" s="41"/>
      <c r="M209" s="13"/>
    </row>
    <row r="210" spans="9:13" ht="14.25">
      <c r="I210" s="7" t="s">
        <v>135</v>
      </c>
      <c r="J210" s="13"/>
      <c r="K210" s="13"/>
      <c r="L210" s="13"/>
      <c r="M210" s="13"/>
    </row>
  </sheetData>
  <sheetProtection/>
  <mergeCells count="373">
    <mergeCell ref="C21:I21"/>
    <mergeCell ref="J21:K21"/>
    <mergeCell ref="C23:I23"/>
    <mergeCell ref="J23:K23"/>
    <mergeCell ref="C195:I195"/>
    <mergeCell ref="J195:K195"/>
    <mergeCell ref="J190:K190"/>
    <mergeCell ref="C187:I187"/>
    <mergeCell ref="C179:I179"/>
    <mergeCell ref="C185:I185"/>
    <mergeCell ref="C16:I16"/>
    <mergeCell ref="J16:K16"/>
    <mergeCell ref="C18:I18"/>
    <mergeCell ref="C177:I177"/>
    <mergeCell ref="C34:I34"/>
    <mergeCell ref="J34:K34"/>
    <mergeCell ref="C56:I56"/>
    <mergeCell ref="J56:K56"/>
    <mergeCell ref="J177:K177"/>
    <mergeCell ref="C173:I173"/>
    <mergeCell ref="J179:K179"/>
    <mergeCell ref="C82:I82"/>
    <mergeCell ref="C194:I194"/>
    <mergeCell ref="J194:K194"/>
    <mergeCell ref="C192:I192"/>
    <mergeCell ref="J192:K192"/>
    <mergeCell ref="C193:I193"/>
    <mergeCell ref="J193:K193"/>
    <mergeCell ref="C182:I182"/>
    <mergeCell ref="C183:I183"/>
    <mergeCell ref="C191:I191"/>
    <mergeCell ref="J191:K191"/>
    <mergeCell ref="C190:I190"/>
    <mergeCell ref="C189:I189"/>
    <mergeCell ref="J189:K189"/>
    <mergeCell ref="J185:K185"/>
    <mergeCell ref="J187:K187"/>
    <mergeCell ref="C186:I186"/>
    <mergeCell ref="C188:I188"/>
    <mergeCell ref="J188:K188"/>
    <mergeCell ref="C180:I180"/>
    <mergeCell ref="J180:K180"/>
    <mergeCell ref="C181:I181"/>
    <mergeCell ref="J181:K181"/>
    <mergeCell ref="J186:K186"/>
    <mergeCell ref="C184:I184"/>
    <mergeCell ref="J184:K184"/>
    <mergeCell ref="J182:K182"/>
    <mergeCell ref="J183:K183"/>
    <mergeCell ref="C178:I178"/>
    <mergeCell ref="J178:K178"/>
    <mergeCell ref="C175:I175"/>
    <mergeCell ref="J175:K175"/>
    <mergeCell ref="C176:I176"/>
    <mergeCell ref="J176:K176"/>
    <mergeCell ref="J173:K173"/>
    <mergeCell ref="C174:I174"/>
    <mergeCell ref="J174:K174"/>
    <mergeCell ref="C172:I172"/>
    <mergeCell ref="J172:K172"/>
    <mergeCell ref="C170:I170"/>
    <mergeCell ref="J170:K170"/>
    <mergeCell ref="C171:I171"/>
    <mergeCell ref="J171:K171"/>
    <mergeCell ref="C168:I168"/>
    <mergeCell ref="J168:K168"/>
    <mergeCell ref="C169:I169"/>
    <mergeCell ref="J169:K169"/>
    <mergeCell ref="C166:I166"/>
    <mergeCell ref="J166:K166"/>
    <mergeCell ref="C167:I167"/>
    <mergeCell ref="J167:K167"/>
    <mergeCell ref="C164:I164"/>
    <mergeCell ref="J164:K164"/>
    <mergeCell ref="C165:I165"/>
    <mergeCell ref="J165:K165"/>
    <mergeCell ref="C162:I162"/>
    <mergeCell ref="J162:K162"/>
    <mergeCell ref="C163:I163"/>
    <mergeCell ref="J163:K163"/>
    <mergeCell ref="C160:I160"/>
    <mergeCell ref="J160:K160"/>
    <mergeCell ref="C161:I161"/>
    <mergeCell ref="J161:K161"/>
    <mergeCell ref="C158:I158"/>
    <mergeCell ref="J158:K158"/>
    <mergeCell ref="C159:I159"/>
    <mergeCell ref="J159:K159"/>
    <mergeCell ref="C156:I156"/>
    <mergeCell ref="J156:K156"/>
    <mergeCell ref="C157:I157"/>
    <mergeCell ref="J157:K157"/>
    <mergeCell ref="C154:I154"/>
    <mergeCell ref="J154:K154"/>
    <mergeCell ref="C155:I155"/>
    <mergeCell ref="J155:K155"/>
    <mergeCell ref="C152:I152"/>
    <mergeCell ref="J152:K152"/>
    <mergeCell ref="C153:I153"/>
    <mergeCell ref="J153:K153"/>
    <mergeCell ref="C150:I150"/>
    <mergeCell ref="J150:K150"/>
    <mergeCell ref="C151:I151"/>
    <mergeCell ref="J151:K151"/>
    <mergeCell ref="C148:I148"/>
    <mergeCell ref="J148:K148"/>
    <mergeCell ref="C149:I149"/>
    <mergeCell ref="J149:K149"/>
    <mergeCell ref="C146:I146"/>
    <mergeCell ref="J146:K146"/>
    <mergeCell ref="C147:I147"/>
    <mergeCell ref="J147:K147"/>
    <mergeCell ref="C144:I144"/>
    <mergeCell ref="J144:K144"/>
    <mergeCell ref="C145:I145"/>
    <mergeCell ref="J145:K145"/>
    <mergeCell ref="C142:I142"/>
    <mergeCell ref="J142:K142"/>
    <mergeCell ref="C143:I143"/>
    <mergeCell ref="J143:K143"/>
    <mergeCell ref="C140:I140"/>
    <mergeCell ref="J140:K140"/>
    <mergeCell ref="C141:I141"/>
    <mergeCell ref="J141:K141"/>
    <mergeCell ref="C138:I138"/>
    <mergeCell ref="J138:K138"/>
    <mergeCell ref="C139:I139"/>
    <mergeCell ref="J139:K139"/>
    <mergeCell ref="C136:I136"/>
    <mergeCell ref="J136:K136"/>
    <mergeCell ref="C137:I137"/>
    <mergeCell ref="J137:K137"/>
    <mergeCell ref="C135:I135"/>
    <mergeCell ref="J135:K135"/>
    <mergeCell ref="C134:I134"/>
    <mergeCell ref="J134:K134"/>
    <mergeCell ref="C132:I132"/>
    <mergeCell ref="J132:K132"/>
    <mergeCell ref="C133:I133"/>
    <mergeCell ref="J133:K133"/>
    <mergeCell ref="C130:I130"/>
    <mergeCell ref="J130:K130"/>
    <mergeCell ref="C131:I131"/>
    <mergeCell ref="J131:K131"/>
    <mergeCell ref="C129:I129"/>
    <mergeCell ref="J129:K129"/>
    <mergeCell ref="C128:I128"/>
    <mergeCell ref="J128:K128"/>
    <mergeCell ref="C125:I125"/>
    <mergeCell ref="J125:K125"/>
    <mergeCell ref="C126:I126"/>
    <mergeCell ref="J126:K126"/>
    <mergeCell ref="C127:I127"/>
    <mergeCell ref="J127:K127"/>
    <mergeCell ref="C123:I123"/>
    <mergeCell ref="J123:K123"/>
    <mergeCell ref="C124:I124"/>
    <mergeCell ref="J124:K124"/>
    <mergeCell ref="C121:I121"/>
    <mergeCell ref="J121:K121"/>
    <mergeCell ref="C122:I122"/>
    <mergeCell ref="J122:K122"/>
    <mergeCell ref="C119:I119"/>
    <mergeCell ref="J119:K119"/>
    <mergeCell ref="C120:I120"/>
    <mergeCell ref="J120:K120"/>
    <mergeCell ref="C117:I117"/>
    <mergeCell ref="J117:K117"/>
    <mergeCell ref="C118:I118"/>
    <mergeCell ref="J118:K118"/>
    <mergeCell ref="C115:I115"/>
    <mergeCell ref="J115:K115"/>
    <mergeCell ref="C116:I116"/>
    <mergeCell ref="J116:K116"/>
    <mergeCell ref="C113:I113"/>
    <mergeCell ref="J113:K113"/>
    <mergeCell ref="C114:I114"/>
    <mergeCell ref="J114:K114"/>
    <mergeCell ref="C111:I111"/>
    <mergeCell ref="J111:K111"/>
    <mergeCell ref="C112:I112"/>
    <mergeCell ref="J112:K112"/>
    <mergeCell ref="C109:I109"/>
    <mergeCell ref="J109:K109"/>
    <mergeCell ref="C110:I110"/>
    <mergeCell ref="J110:K110"/>
    <mergeCell ref="C107:I107"/>
    <mergeCell ref="J107:K107"/>
    <mergeCell ref="C108:I108"/>
    <mergeCell ref="J108:K108"/>
    <mergeCell ref="C105:I105"/>
    <mergeCell ref="J105:K105"/>
    <mergeCell ref="C106:I106"/>
    <mergeCell ref="J106:K106"/>
    <mergeCell ref="C103:I103"/>
    <mergeCell ref="J103:K103"/>
    <mergeCell ref="C104:I104"/>
    <mergeCell ref="J104:K104"/>
    <mergeCell ref="C101:I101"/>
    <mergeCell ref="J101:K101"/>
    <mergeCell ref="C102:I102"/>
    <mergeCell ref="J102:K102"/>
    <mergeCell ref="C99:I99"/>
    <mergeCell ref="J99:K99"/>
    <mergeCell ref="C100:I100"/>
    <mergeCell ref="J100:K100"/>
    <mergeCell ref="C97:I97"/>
    <mergeCell ref="J97:K97"/>
    <mergeCell ref="C98:I98"/>
    <mergeCell ref="J98:K98"/>
    <mergeCell ref="C95:I95"/>
    <mergeCell ref="J95:K95"/>
    <mergeCell ref="C96:I96"/>
    <mergeCell ref="J96:K96"/>
    <mergeCell ref="C93:I93"/>
    <mergeCell ref="J93:K93"/>
    <mergeCell ref="C94:I94"/>
    <mergeCell ref="J94:K94"/>
    <mergeCell ref="C91:I91"/>
    <mergeCell ref="J91:K91"/>
    <mergeCell ref="C92:I92"/>
    <mergeCell ref="J92:K92"/>
    <mergeCell ref="C89:I89"/>
    <mergeCell ref="J89:K89"/>
    <mergeCell ref="C90:I90"/>
    <mergeCell ref="J90:K90"/>
    <mergeCell ref="C87:I87"/>
    <mergeCell ref="J87:K87"/>
    <mergeCell ref="C88:I88"/>
    <mergeCell ref="J88:K88"/>
    <mergeCell ref="C85:I85"/>
    <mergeCell ref="J85:K85"/>
    <mergeCell ref="C86:I86"/>
    <mergeCell ref="J86:K86"/>
    <mergeCell ref="C83:I83"/>
    <mergeCell ref="J83:K83"/>
    <mergeCell ref="C84:I84"/>
    <mergeCell ref="J84:K84"/>
    <mergeCell ref="C80:I80"/>
    <mergeCell ref="J80:K80"/>
    <mergeCell ref="C81:I81"/>
    <mergeCell ref="J81:K81"/>
    <mergeCell ref="C78:I78"/>
    <mergeCell ref="J78:K78"/>
    <mergeCell ref="C79:I79"/>
    <mergeCell ref="J79:K79"/>
    <mergeCell ref="C76:I76"/>
    <mergeCell ref="J76:K76"/>
    <mergeCell ref="C77:I77"/>
    <mergeCell ref="J77:K77"/>
    <mergeCell ref="C74:I74"/>
    <mergeCell ref="J74:K74"/>
    <mergeCell ref="C75:I75"/>
    <mergeCell ref="J75:K75"/>
    <mergeCell ref="C72:I72"/>
    <mergeCell ref="J72:K72"/>
    <mergeCell ref="C73:I73"/>
    <mergeCell ref="J73:K73"/>
    <mergeCell ref="C70:I70"/>
    <mergeCell ref="J70:K70"/>
    <mergeCell ref="C71:I71"/>
    <mergeCell ref="J71:K71"/>
    <mergeCell ref="C68:I68"/>
    <mergeCell ref="J68:K68"/>
    <mergeCell ref="C69:I69"/>
    <mergeCell ref="J69:K69"/>
    <mergeCell ref="C66:I66"/>
    <mergeCell ref="J66:K66"/>
    <mergeCell ref="C67:I67"/>
    <mergeCell ref="J67:K67"/>
    <mergeCell ref="C64:I64"/>
    <mergeCell ref="J64:K64"/>
    <mergeCell ref="C65:I65"/>
    <mergeCell ref="J65:K65"/>
    <mergeCell ref="C62:I62"/>
    <mergeCell ref="J62:K62"/>
    <mergeCell ref="C63:I63"/>
    <mergeCell ref="J63:K63"/>
    <mergeCell ref="C61:I61"/>
    <mergeCell ref="J61:K61"/>
    <mergeCell ref="C59:I59"/>
    <mergeCell ref="J59:K59"/>
    <mergeCell ref="C60:I60"/>
    <mergeCell ref="J60:K60"/>
    <mergeCell ref="C57:I57"/>
    <mergeCell ref="J57:K57"/>
    <mergeCell ref="C58:I58"/>
    <mergeCell ref="J58:K58"/>
    <mergeCell ref="C54:I54"/>
    <mergeCell ref="J54:K54"/>
    <mergeCell ref="C55:I55"/>
    <mergeCell ref="J55:K55"/>
    <mergeCell ref="C52:I52"/>
    <mergeCell ref="J52:K52"/>
    <mergeCell ref="C53:I53"/>
    <mergeCell ref="J53:K53"/>
    <mergeCell ref="C51:I51"/>
    <mergeCell ref="J51:K51"/>
    <mergeCell ref="C49:I49"/>
    <mergeCell ref="J49:K49"/>
    <mergeCell ref="C50:I50"/>
    <mergeCell ref="J50:K50"/>
    <mergeCell ref="C47:I47"/>
    <mergeCell ref="J47:K47"/>
    <mergeCell ref="C48:I48"/>
    <mergeCell ref="J48:K48"/>
    <mergeCell ref="C45:I45"/>
    <mergeCell ref="J45:K45"/>
    <mergeCell ref="C46:I46"/>
    <mergeCell ref="J46:K46"/>
    <mergeCell ref="C43:I43"/>
    <mergeCell ref="J43:K43"/>
    <mergeCell ref="C44:I44"/>
    <mergeCell ref="J44:K44"/>
    <mergeCell ref="C41:I41"/>
    <mergeCell ref="J41:K41"/>
    <mergeCell ref="C42:I42"/>
    <mergeCell ref="J42:K42"/>
    <mergeCell ref="C39:I39"/>
    <mergeCell ref="J39:K39"/>
    <mergeCell ref="C40:I40"/>
    <mergeCell ref="J40:K40"/>
    <mergeCell ref="C37:I37"/>
    <mergeCell ref="J37:K37"/>
    <mergeCell ref="C38:I38"/>
    <mergeCell ref="J38:K38"/>
    <mergeCell ref="C33:I33"/>
    <mergeCell ref="J33:K33"/>
    <mergeCell ref="C36:I36"/>
    <mergeCell ref="J36:K36"/>
    <mergeCell ref="C32:I32"/>
    <mergeCell ref="J32:K32"/>
    <mergeCell ref="C35:I35"/>
    <mergeCell ref="J35:K35"/>
    <mergeCell ref="J25:K25"/>
    <mergeCell ref="C30:I30"/>
    <mergeCell ref="J30:K30"/>
    <mergeCell ref="C31:I31"/>
    <mergeCell ref="J31:K31"/>
    <mergeCell ref="C28:I28"/>
    <mergeCell ref="J28:K28"/>
    <mergeCell ref="C29:I29"/>
    <mergeCell ref="J29:K29"/>
    <mergeCell ref="C22:I22"/>
    <mergeCell ref="J22:K22"/>
    <mergeCell ref="C24:I24"/>
    <mergeCell ref="J24:K24"/>
    <mergeCell ref="J82:K82"/>
    <mergeCell ref="C26:I26"/>
    <mergeCell ref="J26:K26"/>
    <mergeCell ref="C27:I27"/>
    <mergeCell ref="J27:K27"/>
    <mergeCell ref="C25:I25"/>
    <mergeCell ref="C20:I20"/>
    <mergeCell ref="J20:K20"/>
    <mergeCell ref="F10:J10"/>
    <mergeCell ref="J12:K12"/>
    <mergeCell ref="C13:I13"/>
    <mergeCell ref="J13:K13"/>
    <mergeCell ref="C14:I14"/>
    <mergeCell ref="J18:K18"/>
    <mergeCell ref="J14:K14"/>
    <mergeCell ref="C15:I15"/>
    <mergeCell ref="A3:F4"/>
    <mergeCell ref="A6:D7"/>
    <mergeCell ref="A8:C8"/>
    <mergeCell ref="G7:K7"/>
    <mergeCell ref="G8:K8"/>
    <mergeCell ref="C19:I19"/>
    <mergeCell ref="J19:K19"/>
    <mergeCell ref="J15:K15"/>
    <mergeCell ref="C17:I17"/>
    <mergeCell ref="J17:K17"/>
  </mergeCells>
  <printOptions/>
  <pageMargins left="0" right="0" top="0.11811023622047245" bottom="0.4330708661417323" header="0.11811023622047245" footer="0.11811023622047245"/>
  <pageSetup horizontalDpi="600" verticalDpi="600" orientation="landscape" paperSize="9" scale="95" r:id="rId1"/>
  <headerFooter alignWithMargins="0">
    <oddFooter xml:space="preserve">&amp;L&amp;"Arial"&amp;8 Lista: LCW147TREW &amp;C&amp;"Arial"&amp;8 Stranica 
&amp;B&amp;P&amp;B &amp;R&amp;"Arial"&amp;8 * OBRADA LC * </oddFooter>
  </headerFooter>
  <ignoredErrors>
    <ignoredError sqref="K15:K16 J24:K37 J16 M16:M18 J128:K195 L128:L195 M38:M62 L24:L38 J39:K126 L126 M127 L16:L19 J17:K20 L22 J22:K22 L65:L124 L42:L63 L20" unlockedFormula="1"/>
    <ignoredError sqref="M29:M37 M24:M26 M128:M195 M63:M126 M22 M20" formula="1" unlockedFormula="1"/>
    <ignoredError sqref="M27:M28 M19 M21 M23" formula="1"/>
    <ignoredError sqref="B20:B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2022-12-06T10:44:19Z</dcterms:created>
  <dcterms:modified xsi:type="dcterms:W3CDTF">2024-04-05T08:01:15Z</dcterms:modified>
  <cp:category/>
  <cp:version/>
  <cp:contentType/>
  <cp:contentStatus/>
</cp:coreProperties>
</file>